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3F3B9D6-FA66-4D12-B6A2-BAA9549542A0}" xr6:coauthVersionLast="36" xr6:coauthVersionMax="36" xr10:uidLastSave="{00000000-0000-0000-0000-000000000000}"/>
  <bookViews>
    <workbookView xWindow="0" yWindow="0" windowWidth="28800" windowHeight="12180" xr2:uid="{D1E83609-35A7-41D8-B024-297A0F9C6018}"/>
  </bookViews>
  <sheets>
    <sheet name="範例" sheetId="1" r:id="rId1"/>
    <sheet name="附件1-1 兼任助理薪資、保費" sheetId="2" r:id="rId2"/>
    <sheet name="附件1-2 工讀生薪資、保費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2" l="1"/>
  <c r="H8" i="2"/>
  <c r="H9" i="2"/>
  <c r="H10" i="2"/>
  <c r="H11" i="2"/>
  <c r="H12" i="2"/>
  <c r="H13" i="2"/>
  <c r="H6" i="2"/>
  <c r="I12" i="2" l="1"/>
  <c r="I8" i="2"/>
  <c r="I13" i="2" l="1"/>
  <c r="G11" i="2"/>
  <c r="I11" i="2" s="1"/>
  <c r="G10" i="2"/>
  <c r="I10" i="2" s="1"/>
  <c r="I9" i="2"/>
  <c r="G7" i="2"/>
  <c r="I7" i="2" s="1"/>
  <c r="G6" i="2"/>
  <c r="I6" i="2" s="1"/>
  <c r="P51" i="3" l="1"/>
  <c r="P52" i="3"/>
  <c r="P53" i="3"/>
  <c r="P54" i="3"/>
  <c r="P55" i="3"/>
  <c r="P56" i="3"/>
  <c r="P57" i="3"/>
  <c r="P58" i="3"/>
  <c r="P59" i="3"/>
  <c r="P60" i="3"/>
  <c r="P61" i="3"/>
  <c r="P62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G26" i="1" l="1"/>
  <c r="G29" i="1" l="1"/>
  <c r="R59" i="3" l="1"/>
  <c r="Q62" i="3"/>
  <c r="Q61" i="3"/>
  <c r="R52" i="3"/>
  <c r="Q60" i="3"/>
  <c r="Q59" i="3"/>
  <c r="Q58" i="3"/>
  <c r="Q57" i="3"/>
  <c r="Q56" i="3"/>
  <c r="Q55" i="3"/>
  <c r="Q54" i="3"/>
  <c r="Q51" i="3"/>
  <c r="Q52" i="3"/>
  <c r="Q53" i="3"/>
  <c r="Q50" i="3"/>
  <c r="Q49" i="3"/>
  <c r="Q48" i="3"/>
  <c r="Q47" i="3"/>
  <c r="Q46" i="3"/>
  <c r="Q45" i="3"/>
  <c r="Q44" i="3"/>
  <c r="Q43" i="3"/>
  <c r="Q42" i="3"/>
  <c r="Q41" i="3"/>
  <c r="Q40" i="3"/>
  <c r="R38" i="3"/>
  <c r="Q39" i="3"/>
  <c r="Q38" i="3"/>
  <c r="Q37" i="3"/>
  <c r="Q36" i="3"/>
  <c r="Q35" i="3"/>
  <c r="Q34" i="3"/>
  <c r="Q33" i="3"/>
  <c r="Q32" i="3"/>
  <c r="R30" i="3"/>
  <c r="Q31" i="3"/>
  <c r="Q30" i="3"/>
  <c r="Q29" i="3"/>
  <c r="Q28" i="3"/>
  <c r="Q27" i="3"/>
  <c r="Q26" i="3"/>
  <c r="Q25" i="3"/>
  <c r="Q24" i="3"/>
  <c r="R22" i="3"/>
  <c r="Q23" i="3"/>
  <c r="Q22" i="3"/>
  <c r="Q21" i="3"/>
  <c r="Q20" i="3"/>
  <c r="Q19" i="3"/>
  <c r="Q18" i="3"/>
  <c r="Q17" i="3"/>
  <c r="Q16" i="3"/>
  <c r="R14" i="3"/>
  <c r="Q15" i="3"/>
  <c r="Q14" i="3"/>
  <c r="Q13" i="3"/>
  <c r="Q12" i="3"/>
  <c r="Q11" i="3"/>
  <c r="Q10" i="3"/>
  <c r="Q9" i="3"/>
  <c r="Q8" i="3"/>
  <c r="R7" i="3"/>
  <c r="Q7" i="3"/>
  <c r="I8" i="3"/>
  <c r="I9" i="3"/>
  <c r="I10" i="3"/>
  <c r="I11" i="3"/>
  <c r="I12" i="3"/>
  <c r="I13" i="3"/>
  <c r="I14" i="3"/>
  <c r="I15" i="3"/>
  <c r="I16" i="3"/>
  <c r="I17" i="3"/>
  <c r="I18" i="3"/>
  <c r="I7" i="3"/>
  <c r="B9" i="3"/>
  <c r="C9" i="3" s="1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8" i="3"/>
  <c r="G39" i="1" l="1"/>
  <c r="G41" i="1" s="1"/>
  <c r="H41" i="1"/>
  <c r="C50" i="3" l="1"/>
  <c r="C49" i="3"/>
  <c r="C48" i="3"/>
  <c r="C47" i="3"/>
  <c r="C46" i="3"/>
  <c r="C45" i="3"/>
  <c r="C44" i="3"/>
  <c r="C43" i="3"/>
  <c r="C42" i="3"/>
  <c r="D37" i="3"/>
  <c r="C41" i="3"/>
  <c r="C40" i="3"/>
  <c r="C39" i="3"/>
  <c r="C38" i="3"/>
  <c r="C37" i="3"/>
  <c r="C36" i="3"/>
  <c r="C35" i="3"/>
  <c r="C34" i="3"/>
  <c r="C33" i="3"/>
  <c r="D29" i="3"/>
  <c r="C32" i="3"/>
  <c r="C31" i="3"/>
  <c r="C30" i="3"/>
  <c r="C29" i="3"/>
  <c r="C28" i="3"/>
  <c r="C27" i="3"/>
  <c r="C26" i="3"/>
  <c r="C25" i="3"/>
  <c r="D22" i="3"/>
  <c r="C24" i="3"/>
  <c r="C23" i="3"/>
  <c r="C22" i="3"/>
  <c r="C21" i="3"/>
  <c r="C20" i="3"/>
  <c r="K13" i="3"/>
  <c r="C19" i="3"/>
  <c r="C18" i="3"/>
  <c r="C17" i="3"/>
  <c r="C16" i="3"/>
  <c r="D14" i="3"/>
  <c r="C15" i="3"/>
  <c r="C14" i="3"/>
  <c r="C13" i="3"/>
  <c r="K7" i="3"/>
  <c r="C12" i="3"/>
  <c r="C11" i="3"/>
  <c r="C10" i="3"/>
  <c r="C8" i="3"/>
  <c r="D7" i="3"/>
  <c r="C7" i="3"/>
  <c r="G32" i="1"/>
  <c r="G28" i="1"/>
  <c r="G27" i="1"/>
  <c r="G25" i="1"/>
  <c r="G22" i="1"/>
  <c r="G21" i="1"/>
  <c r="G20" i="1"/>
  <c r="G19" i="1"/>
  <c r="G18" i="1"/>
  <c r="G17" i="1"/>
  <c r="G16" i="1"/>
  <c r="G15" i="1"/>
  <c r="G12" i="1"/>
  <c r="G11" i="1"/>
  <c r="G10" i="1"/>
  <c r="G9" i="1"/>
  <c r="G8" i="1"/>
  <c r="H7" i="1"/>
  <c r="G5" i="1"/>
  <c r="G3" i="1"/>
  <c r="G7" i="1" s="1"/>
  <c r="G30" i="1" l="1"/>
  <c r="G33" i="1" s="1"/>
</calcChain>
</file>

<file path=xl/sharedStrings.xml><?xml version="1.0" encoding="utf-8"?>
<sst xmlns="http://schemas.openxmlformats.org/spreadsheetml/2006/main" count="135" uniqueCount="110">
  <si>
    <r>
      <rPr>
        <b/>
        <sz val="12"/>
        <color theme="1"/>
        <rFont val="標楷體"/>
        <family val="4"/>
        <charset val="136"/>
      </rPr>
      <t xml:space="preserve">聘用月數
</t>
    </r>
    <r>
      <rPr>
        <b/>
        <sz val="12"/>
        <color theme="1"/>
        <rFont val="Times New Roman"/>
        <family val="1"/>
      </rPr>
      <t>(1)</t>
    </r>
    <phoneticPr fontId="3" type="noConversion"/>
  </si>
  <si>
    <r>
      <rPr>
        <b/>
        <sz val="12"/>
        <color theme="1"/>
        <rFont val="標楷體"/>
        <family val="4"/>
        <charset val="136"/>
      </rPr>
      <t xml:space="preserve">兼任助理
每人每月薪資
</t>
    </r>
    <r>
      <rPr>
        <b/>
        <sz val="12"/>
        <color theme="1"/>
        <rFont val="Times New Roman"/>
        <family val="1"/>
      </rPr>
      <t>(2)</t>
    </r>
    <phoneticPr fontId="3" type="noConversion"/>
  </si>
  <si>
    <r>
      <rPr>
        <b/>
        <sz val="12"/>
        <color theme="1"/>
        <rFont val="標楷體"/>
        <family val="4"/>
        <charset val="136"/>
      </rPr>
      <t>雇主應負擔之勞、健保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標楷體"/>
        <family val="4"/>
        <charset val="136"/>
      </rPr>
      <t>或健保補充保費</t>
    </r>
    <r>
      <rPr>
        <b/>
        <sz val="12"/>
        <color theme="1"/>
        <rFont val="Times New Roman"/>
        <family val="1"/>
      </rPr>
      <t>)</t>
    </r>
    <r>
      <rPr>
        <b/>
        <sz val="12"/>
        <color theme="1"/>
        <rFont val="標楷體"/>
        <family val="4"/>
        <charset val="136"/>
      </rPr>
      <t>、勞退費用</t>
    </r>
    <phoneticPr fontId="3" type="noConversion"/>
  </si>
  <si>
    <r>
      <rPr>
        <b/>
        <sz val="12"/>
        <color theme="1"/>
        <rFont val="標楷體"/>
        <family val="4"/>
        <charset val="136"/>
      </rPr>
      <t xml:space="preserve">小計
</t>
    </r>
    <r>
      <rPr>
        <b/>
        <sz val="12"/>
        <color theme="1"/>
        <rFont val="Times New Roman"/>
        <family val="1"/>
      </rPr>
      <t>=(1)*</t>
    </r>
    <r>
      <rPr>
        <b/>
        <sz val="12"/>
        <color theme="1"/>
        <rFont val="標楷體"/>
        <family val="4"/>
        <charset val="136"/>
      </rPr>
      <t>﹝</t>
    </r>
    <r>
      <rPr>
        <b/>
        <sz val="12"/>
        <color theme="1"/>
        <rFont val="Times New Roman"/>
        <family val="1"/>
      </rPr>
      <t>(2)+(3)</t>
    </r>
    <r>
      <rPr>
        <b/>
        <sz val="12"/>
        <color theme="1"/>
        <rFont val="標楷體"/>
        <family val="4"/>
        <charset val="136"/>
      </rPr>
      <t>﹞</t>
    </r>
    <phoneticPr fontId="3" type="noConversion"/>
  </si>
  <si>
    <r>
      <rPr>
        <b/>
        <sz val="12"/>
        <color theme="1"/>
        <rFont val="標楷體"/>
        <family val="4"/>
        <charset val="136"/>
      </rPr>
      <t xml:space="preserve">勞保
</t>
    </r>
    <r>
      <rPr>
        <b/>
        <sz val="12"/>
        <color theme="1"/>
        <rFont val="Times New Roman"/>
        <family val="1"/>
      </rPr>
      <t>(A)</t>
    </r>
    <phoneticPr fontId="3" type="noConversion"/>
  </si>
  <si>
    <r>
      <rPr>
        <b/>
        <sz val="12"/>
        <color theme="1"/>
        <rFont val="標楷體"/>
        <family val="4"/>
        <charset val="136"/>
      </rPr>
      <t>每月</t>
    </r>
    <r>
      <rPr>
        <b/>
        <sz val="12"/>
        <color theme="1"/>
        <rFont val="Times New Roman"/>
        <family val="1"/>
      </rPr>
      <t xml:space="preserve"> 1-44</t>
    </r>
    <r>
      <rPr>
        <b/>
        <sz val="12"/>
        <color theme="1"/>
        <rFont val="標楷體"/>
        <family val="4"/>
        <charset val="136"/>
      </rPr>
      <t>小時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方案</t>
    </r>
    <r>
      <rPr>
        <b/>
        <sz val="12"/>
        <color rgb="FFFF0000"/>
        <rFont val="Times New Roman"/>
        <family val="1"/>
      </rPr>
      <t xml:space="preserve"> (</t>
    </r>
    <r>
      <rPr>
        <b/>
        <sz val="12"/>
        <color rgb="FFFF0000"/>
        <rFont val="標楷體"/>
        <family val="4"/>
        <charset val="136"/>
      </rPr>
      <t>補充保費</t>
    </r>
    <r>
      <rPr>
        <b/>
        <sz val="12"/>
        <color rgb="FFFF0000"/>
        <rFont val="Times New Roman"/>
        <family val="1"/>
      </rPr>
      <t>)</t>
    </r>
    <phoneticPr fontId="3" type="noConversion"/>
  </si>
  <si>
    <t>工讀
時數</t>
    <phoneticPr fontId="3" type="noConversion"/>
  </si>
  <si>
    <t>薪資</t>
    <phoneticPr fontId="3" type="noConversion"/>
  </si>
  <si>
    <t>機關負擔保費</t>
    <phoneticPr fontId="3" type="noConversion"/>
  </si>
  <si>
    <r>
      <rPr>
        <sz val="12"/>
        <color rgb="FFFF0000"/>
        <rFont val="標楷體"/>
        <family val="4"/>
        <charset val="136"/>
      </rPr>
      <t>補充保費</t>
    </r>
    <phoneticPr fontId="3" type="noConversion"/>
  </si>
  <si>
    <t>勞退基金</t>
    <phoneticPr fontId="3" type="noConversion"/>
  </si>
  <si>
    <t>勞保費</t>
    <phoneticPr fontId="3" type="noConversion"/>
  </si>
  <si>
    <t>健保費</t>
    <phoneticPr fontId="3" type="noConversion"/>
  </si>
  <si>
    <t>本表為實際進用、核銷薪資時採用。編列預算請參考左側對照表，勿使用本表數字，以求編列標準統一。</t>
    <phoneticPr fontId="3" type="noConversion"/>
  </si>
  <si>
    <r>
      <rPr>
        <b/>
        <u/>
        <sz val="12"/>
        <color theme="1"/>
        <rFont val="微軟正黑體"/>
        <family val="2"/>
        <charset val="136"/>
      </rPr>
      <t>不可支付校內場地費</t>
    </r>
    <r>
      <rPr>
        <sz val="12"/>
        <color theme="1"/>
        <rFont val="微軟正黑體"/>
        <family val="2"/>
        <charset val="136"/>
      </rPr>
      <t>，僅限校外場地租借費用</t>
    </r>
    <phoneticPr fontId="3" type="noConversion"/>
  </si>
  <si>
    <r>
      <rPr>
        <sz val="12"/>
        <color theme="1"/>
        <rFont val="微軟正黑體"/>
        <family val="2"/>
        <charset val="136"/>
      </rPr>
      <t>預算項目</t>
    </r>
    <phoneticPr fontId="6" type="noConversion"/>
  </si>
  <si>
    <r>
      <rPr>
        <sz val="12"/>
        <color theme="1"/>
        <rFont val="微軟正黑體"/>
        <family val="2"/>
        <charset val="136"/>
      </rPr>
      <t>單價</t>
    </r>
    <phoneticPr fontId="3" type="noConversion"/>
  </si>
  <si>
    <r>
      <rPr>
        <sz val="12"/>
        <color theme="1"/>
        <rFont val="微軟正黑體"/>
        <family val="2"/>
        <charset val="136"/>
      </rPr>
      <t>數量</t>
    </r>
    <phoneticPr fontId="3" type="noConversion"/>
  </si>
  <si>
    <r>
      <rPr>
        <sz val="12"/>
        <rFont val="微軟正黑體"/>
        <family val="2"/>
        <charset val="136"/>
      </rPr>
      <t>預算金額</t>
    </r>
    <phoneticPr fontId="3" type="noConversion"/>
  </si>
  <si>
    <r>
      <rPr>
        <sz val="12"/>
        <color theme="1"/>
        <rFont val="微軟正黑體"/>
        <family val="2"/>
        <charset val="136"/>
      </rPr>
      <t>預算金額</t>
    </r>
    <r>
      <rPr>
        <sz val="12"/>
        <color theme="1"/>
        <rFont val="Times New Roman"/>
        <family val="1"/>
      </rPr>
      <t xml:space="preserve">_
</t>
    </r>
    <r>
      <rPr>
        <sz val="12"/>
        <color theme="1"/>
        <rFont val="微軟正黑體"/>
        <family val="2"/>
        <charset val="136"/>
      </rPr>
      <t>配合款</t>
    </r>
    <phoneticPr fontId="3" type="noConversion"/>
  </si>
  <si>
    <r>
      <rPr>
        <sz val="12"/>
        <rFont val="微軟正黑體"/>
        <family val="2"/>
        <charset val="136"/>
      </rPr>
      <t>預算需求說明</t>
    </r>
    <r>
      <rPr>
        <sz val="12"/>
        <color rgb="FF0000FF"/>
        <rFont val="微軟正黑體"/>
        <family val="2"/>
        <charset val="136"/>
      </rPr>
      <t>及計算式</t>
    </r>
    <phoneticPr fontId="6" type="noConversion"/>
  </si>
  <si>
    <r>
      <rPr>
        <sz val="12"/>
        <color theme="1"/>
        <rFont val="微軟正黑體"/>
        <family val="2"/>
        <charset val="136"/>
      </rPr>
      <t>注意事項</t>
    </r>
    <phoneticPr fontId="3" type="noConversion"/>
  </si>
  <si>
    <r>
      <rPr>
        <sz val="12"/>
        <color theme="1"/>
        <rFont val="微軟正黑體"/>
        <family val="2"/>
        <charset val="136"/>
      </rPr>
      <t>人事費</t>
    </r>
    <r>
      <rPr>
        <sz val="12"/>
        <color theme="1"/>
        <rFont val="Times New Roman"/>
        <family val="1"/>
      </rPr>
      <t>(</t>
    </r>
    <r>
      <rPr>
        <sz val="12"/>
        <color theme="1"/>
        <rFont val="微軟正黑體"/>
        <family val="2"/>
        <charset val="136"/>
      </rPr>
      <t>依教育部規定：</t>
    </r>
    <r>
      <rPr>
        <b/>
        <sz val="12"/>
        <color rgb="FF0000FF"/>
        <rFont val="微軟正黑體"/>
        <family val="2"/>
        <charset val="136"/>
      </rPr>
      <t>人事費　不得超過計畫總金額之</t>
    </r>
    <r>
      <rPr>
        <b/>
        <sz val="12"/>
        <color rgb="FF0000FF"/>
        <rFont val="Times New Roman"/>
        <family val="1"/>
      </rPr>
      <t>60%</t>
    </r>
    <r>
      <rPr>
        <sz val="12"/>
        <color theme="1"/>
        <rFont val="Times New Roman"/>
        <family val="1"/>
      </rPr>
      <t xml:space="preserve">)
</t>
    </r>
    <phoneticPr fontId="6" type="noConversion"/>
  </si>
  <si>
    <r>
      <rPr>
        <b/>
        <sz val="12"/>
        <color theme="1"/>
        <rFont val="微軟正黑體"/>
        <family val="2"/>
        <charset val="136"/>
      </rPr>
      <t xml:space="preserve">計畫主持人
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微軟正黑體"/>
        <family val="2"/>
        <charset val="136"/>
      </rPr>
      <t>每月</t>
    </r>
    <r>
      <rPr>
        <b/>
        <sz val="12"/>
        <color rgb="FF0000FF"/>
        <rFont val="Times New Roman"/>
        <family val="1"/>
      </rPr>
      <t>5,000-8,000</t>
    </r>
    <r>
      <rPr>
        <b/>
        <sz val="12"/>
        <color theme="1"/>
        <rFont val="微軟正黑體"/>
        <family val="2"/>
        <charset val="136"/>
      </rPr>
      <t>元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微軟正黑體"/>
        <family val="2"/>
        <charset val="136"/>
      </rPr>
      <t>共同計畫主持人不得編列</t>
    </r>
    <r>
      <rPr>
        <b/>
        <sz val="12"/>
        <color theme="1"/>
        <rFont val="Times New Roman"/>
        <family val="1"/>
      </rPr>
      <t>)</t>
    </r>
    <phoneticPr fontId="6" type="noConversion"/>
  </si>
  <si>
    <r>
      <t xml:space="preserve"> </t>
    </r>
    <r>
      <rPr>
        <b/>
        <sz val="12"/>
        <color theme="1"/>
        <rFont val="微軟正黑體"/>
        <family val="2"/>
        <charset val="136"/>
      </rPr>
      <t>薪資</t>
    </r>
    <phoneticPr fontId="3" type="noConversion"/>
  </si>
  <si>
    <r>
      <rPr>
        <sz val="12"/>
        <color rgb="FF000000"/>
        <rFont val="微軟正黑體"/>
        <family val="2"/>
        <charset val="136"/>
      </rPr>
      <t>主持人費每月</t>
    </r>
    <r>
      <rPr>
        <sz val="12"/>
        <color rgb="FF000000"/>
        <rFont val="Times New Roman"/>
        <family val="1"/>
      </rPr>
      <t>5,000-12,000</t>
    </r>
    <r>
      <rPr>
        <sz val="12"/>
        <color rgb="FF000000"/>
        <rFont val="微軟正黑體"/>
        <family val="2"/>
        <charset val="136"/>
      </rPr>
      <t>元。
二代健保補充保費：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微軟正黑體"/>
        <family val="2"/>
        <charset val="136"/>
      </rPr>
      <t>千編列</t>
    </r>
    <r>
      <rPr>
        <b/>
        <sz val="12"/>
        <color rgb="FF0000FF"/>
        <rFont val="Times New Roman"/>
        <family val="1"/>
      </rPr>
      <t>106</t>
    </r>
    <r>
      <rPr>
        <sz val="12"/>
        <color rgb="FF000000"/>
        <rFont val="微軟正黑體"/>
        <family val="2"/>
        <charset val="136"/>
      </rPr>
      <t>元、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微軟正黑體"/>
        <family val="2"/>
        <charset val="136"/>
      </rPr>
      <t>千編列</t>
    </r>
    <r>
      <rPr>
        <b/>
        <sz val="12"/>
        <color rgb="FF0000FF"/>
        <rFont val="Times New Roman"/>
        <family val="1"/>
      </rPr>
      <t>127</t>
    </r>
    <r>
      <rPr>
        <sz val="12"/>
        <color rgb="FF000000"/>
        <rFont val="微軟正黑體"/>
        <family val="2"/>
        <charset val="136"/>
      </rPr>
      <t>元、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微軟正黑體"/>
        <family val="2"/>
        <charset val="136"/>
      </rPr>
      <t>千編列</t>
    </r>
    <r>
      <rPr>
        <b/>
        <sz val="12"/>
        <color rgb="FF0000FF"/>
        <rFont val="Times New Roman"/>
        <family val="1"/>
      </rPr>
      <t>148</t>
    </r>
    <r>
      <rPr>
        <sz val="12"/>
        <color rgb="FF000000"/>
        <rFont val="微軟正黑體"/>
        <family val="2"/>
        <charset val="136"/>
      </rPr>
      <t>元、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微軟正黑體"/>
        <family val="2"/>
        <charset val="136"/>
      </rPr>
      <t>千編列</t>
    </r>
    <r>
      <rPr>
        <b/>
        <sz val="12"/>
        <color rgb="FF0000FF"/>
        <rFont val="Times New Roman"/>
        <family val="1"/>
      </rPr>
      <t>169</t>
    </r>
    <r>
      <rPr>
        <sz val="12"/>
        <color rgb="FF000000"/>
        <rFont val="微軟正黑體"/>
        <family val="2"/>
        <charset val="136"/>
      </rPr>
      <t>元、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微軟正黑體"/>
        <family val="2"/>
        <charset val="136"/>
      </rPr>
      <t>千編</t>
    </r>
    <r>
      <rPr>
        <sz val="12"/>
        <color rgb="FF0000FF"/>
        <rFont val="Times New Roman"/>
        <family val="1"/>
      </rPr>
      <t>190</t>
    </r>
    <r>
      <rPr>
        <sz val="12"/>
        <color rgb="FF000000"/>
        <rFont val="微軟正黑體"/>
        <family val="2"/>
        <charset val="136"/>
      </rPr>
      <t>元、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微軟正黑體"/>
        <family val="2"/>
        <charset val="136"/>
      </rPr>
      <t>萬編</t>
    </r>
    <r>
      <rPr>
        <sz val="12"/>
        <color rgb="FF0000FF"/>
        <rFont val="Times New Roman"/>
        <family val="1"/>
      </rPr>
      <t>211</t>
    </r>
    <r>
      <rPr>
        <sz val="12"/>
        <color rgb="FF000000"/>
        <rFont val="微軟正黑體"/>
        <family val="2"/>
        <charset val="136"/>
      </rPr>
      <t>元、</t>
    </r>
    <r>
      <rPr>
        <sz val="12"/>
        <color rgb="FF000000"/>
        <rFont val="Times New Roman"/>
        <family val="1"/>
      </rPr>
      <t>1.1</t>
    </r>
    <r>
      <rPr>
        <sz val="12"/>
        <color rgb="FF000000"/>
        <rFont val="微軟正黑體"/>
        <family val="2"/>
        <charset val="136"/>
      </rPr>
      <t>萬編</t>
    </r>
    <r>
      <rPr>
        <sz val="12"/>
        <color rgb="FF0000FF"/>
        <rFont val="Times New Roman"/>
        <family val="1"/>
      </rPr>
      <t>232</t>
    </r>
    <r>
      <rPr>
        <sz val="12"/>
        <color rgb="FF000000"/>
        <rFont val="微軟正黑體"/>
        <family val="2"/>
        <charset val="136"/>
      </rPr>
      <t>元、</t>
    </r>
    <r>
      <rPr>
        <sz val="12"/>
        <color rgb="FF000000"/>
        <rFont val="Times New Roman"/>
        <family val="1"/>
      </rPr>
      <t>1.2</t>
    </r>
    <r>
      <rPr>
        <sz val="12"/>
        <color rgb="FF000000"/>
        <rFont val="微軟正黑體"/>
        <family val="2"/>
        <charset val="136"/>
      </rPr>
      <t>萬編</t>
    </r>
    <r>
      <rPr>
        <sz val="12"/>
        <color rgb="FF0000FF"/>
        <rFont val="Times New Roman"/>
        <family val="1"/>
      </rPr>
      <t>253</t>
    </r>
    <r>
      <rPr>
        <sz val="12"/>
        <color rgb="FF000000"/>
        <rFont val="微軟正黑體"/>
        <family val="2"/>
        <charset val="136"/>
      </rPr>
      <t>元。</t>
    </r>
    <phoneticPr fontId="3" type="noConversion"/>
  </si>
  <si>
    <r>
      <rPr>
        <b/>
        <sz val="12"/>
        <color theme="1"/>
        <rFont val="微軟正黑體"/>
        <family val="2"/>
        <charset val="136"/>
      </rPr>
      <t>健保補充保費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微軟正黑體"/>
        <family val="2"/>
        <charset val="136"/>
      </rPr>
      <t>雇主負擔</t>
    </r>
    <r>
      <rPr>
        <b/>
        <sz val="12"/>
        <color theme="1"/>
        <rFont val="Times New Roman"/>
        <family val="1"/>
      </rPr>
      <t>)</t>
    </r>
    <phoneticPr fontId="3" type="noConversion"/>
  </si>
  <si>
    <r>
      <rPr>
        <sz val="12"/>
        <color rgb="FF0000FF"/>
        <rFont val="微軟正黑體"/>
        <family val="2"/>
        <charset val="136"/>
      </rPr>
      <t>保費對照表請見附件</t>
    </r>
    <r>
      <rPr>
        <sz val="12"/>
        <color rgb="FF0000FF"/>
        <rFont val="Times New Roman"/>
        <family val="1"/>
      </rPr>
      <t>1-1</t>
    </r>
    <r>
      <rPr>
        <sz val="12"/>
        <color rgb="FFFF0000"/>
        <rFont val="Times New Roman"/>
        <family val="1"/>
      </rPr>
      <t xml:space="preserve">
</t>
    </r>
    <phoneticPr fontId="3" type="noConversion"/>
  </si>
  <si>
    <r>
      <rPr>
        <sz val="12"/>
        <color theme="1"/>
        <rFont val="微軟正黑體"/>
        <family val="2"/>
        <charset val="136"/>
      </rPr>
      <t xml:space="preserve">建議：
</t>
    </r>
    <r>
      <rPr>
        <sz val="12"/>
        <color theme="1"/>
        <rFont val="Times New Roman"/>
        <family val="1"/>
      </rPr>
      <t>1.</t>
    </r>
    <r>
      <rPr>
        <sz val="12"/>
        <color theme="1"/>
        <rFont val="微軟正黑體"/>
        <family val="2"/>
        <charset val="136"/>
      </rPr>
      <t xml:space="preserve">考量人事費流用限制，建議盡量以「業務費－工讀費」編列計畫所需的人力。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微軟正黑體"/>
        <family val="2"/>
        <charset val="136"/>
      </rPr>
      <t>兼任助理</t>
    </r>
    <r>
      <rPr>
        <b/>
        <u/>
        <sz val="12"/>
        <color theme="1"/>
        <rFont val="微軟正黑體"/>
        <family val="2"/>
        <charset val="136"/>
      </rPr>
      <t>人數以</t>
    </r>
    <r>
      <rPr>
        <b/>
        <u/>
        <sz val="12"/>
        <color theme="1"/>
        <rFont val="Times New Roman"/>
        <family val="1"/>
      </rPr>
      <t>3</t>
    </r>
    <r>
      <rPr>
        <b/>
        <u/>
        <sz val="12"/>
        <color theme="1"/>
        <rFont val="微軟正黑體"/>
        <family val="2"/>
        <charset val="136"/>
      </rPr>
      <t>人為上限</t>
    </r>
    <phoneticPr fontId="3" type="noConversion"/>
  </si>
  <si>
    <r>
      <rPr>
        <b/>
        <sz val="12"/>
        <color theme="1"/>
        <rFont val="微軟正黑體"/>
        <family val="2"/>
        <charset val="136"/>
      </rPr>
      <t>人事費合計</t>
    </r>
    <phoneticPr fontId="6" type="noConversion"/>
  </si>
  <si>
    <r>
      <rPr>
        <sz val="12"/>
        <color theme="1"/>
        <rFont val="微軟正黑體"/>
        <family val="2"/>
        <charset val="136"/>
      </rPr>
      <t>業務費</t>
    </r>
    <phoneticPr fontId="3" type="noConversion"/>
  </si>
  <si>
    <r>
      <rPr>
        <b/>
        <sz val="12"/>
        <color theme="1"/>
        <rFont val="微軟正黑體"/>
        <family val="2"/>
        <charset val="136"/>
      </rPr>
      <t>出席費</t>
    </r>
    <phoneticPr fontId="3" type="noConversion"/>
  </si>
  <si>
    <r>
      <rPr>
        <sz val="12"/>
        <color theme="1"/>
        <rFont val="微軟正黑體"/>
        <family val="2"/>
        <charset val="136"/>
      </rPr>
      <t>外聘專家學者</t>
    </r>
    <r>
      <rPr>
        <sz val="12"/>
        <color theme="1"/>
        <rFont val="Times New Roman"/>
        <family val="1"/>
      </rPr>
      <t>3</t>
    </r>
    <r>
      <rPr>
        <sz val="12"/>
        <color theme="1"/>
        <rFont val="微軟正黑體"/>
        <family val="2"/>
        <charset val="136"/>
      </rPr>
      <t>場次</t>
    </r>
    <r>
      <rPr>
        <sz val="12"/>
        <color theme="1"/>
        <rFont val="Times New Roman"/>
        <family val="1"/>
      </rPr>
      <t>(</t>
    </r>
    <r>
      <rPr>
        <sz val="12"/>
        <color theme="1"/>
        <rFont val="微軟正黑體"/>
        <family val="2"/>
        <charset val="136"/>
      </rPr>
      <t>每場次</t>
    </r>
    <r>
      <rPr>
        <b/>
        <sz val="12"/>
        <color theme="1"/>
        <rFont val="Times New Roman"/>
        <family val="1"/>
      </rPr>
      <t>2,500</t>
    </r>
    <r>
      <rPr>
        <sz val="12"/>
        <color theme="1"/>
        <rFont val="微軟正黑體"/>
        <family val="2"/>
        <charset val="136"/>
      </rPr>
      <t>元，另含補充保費</t>
    </r>
    <r>
      <rPr>
        <b/>
        <sz val="12"/>
        <color theme="1"/>
        <rFont val="Times New Roman"/>
        <family val="1"/>
      </rPr>
      <t>53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)</t>
    </r>
    <phoneticPr fontId="3" type="noConversion"/>
  </si>
  <si>
    <r>
      <rPr>
        <b/>
        <sz val="12"/>
        <color theme="1"/>
        <rFont val="微軟正黑體"/>
        <family val="2"/>
        <charset val="136"/>
      </rPr>
      <t>稿費</t>
    </r>
    <phoneticPr fontId="3" type="noConversion"/>
  </si>
  <si>
    <r>
      <rPr>
        <u/>
        <sz val="12"/>
        <color theme="10"/>
        <rFont val="微軟正黑體"/>
        <family val="2"/>
        <charset val="136"/>
      </rPr>
      <t>稿費支給項目繁多各項目支給上限請點我
如稿費為給個人</t>
    </r>
    <r>
      <rPr>
        <u/>
        <sz val="12"/>
        <color theme="10"/>
        <rFont val="Times New Roman"/>
        <family val="1"/>
      </rPr>
      <t>(</t>
    </r>
    <r>
      <rPr>
        <u/>
        <sz val="12"/>
        <color theme="10"/>
        <rFont val="微軟正黑體"/>
        <family val="2"/>
        <charset val="136"/>
      </rPr>
      <t>審查費、編稿費等</t>
    </r>
    <r>
      <rPr>
        <u/>
        <sz val="12"/>
        <color theme="10"/>
        <rFont val="Times New Roman"/>
        <family val="1"/>
      </rPr>
      <t>)</t>
    </r>
    <r>
      <rPr>
        <u/>
        <sz val="12"/>
        <color theme="10"/>
        <rFont val="微軟正黑體"/>
        <family val="2"/>
        <charset val="136"/>
      </rPr>
      <t>需編列二代健保補充保費；如為公司行號</t>
    </r>
    <r>
      <rPr>
        <u/>
        <sz val="12"/>
        <color theme="10"/>
        <rFont val="Times New Roman"/>
        <family val="1"/>
      </rPr>
      <t>(</t>
    </r>
    <r>
      <rPr>
        <u/>
        <sz val="12"/>
        <color theme="10"/>
        <rFont val="微軟正黑體"/>
        <family val="2"/>
        <charset val="136"/>
      </rPr>
      <t>可開發票者</t>
    </r>
    <r>
      <rPr>
        <u/>
        <sz val="12"/>
        <color theme="10"/>
        <rFont val="Times New Roman"/>
        <family val="1"/>
      </rPr>
      <t>)</t>
    </r>
    <r>
      <rPr>
        <u/>
        <sz val="12"/>
        <color theme="10"/>
        <rFont val="微軟正黑體"/>
        <family val="2"/>
        <charset val="136"/>
      </rPr>
      <t>則免編列二代健保補充保費。</t>
    </r>
    <phoneticPr fontId="3" type="noConversion"/>
  </si>
  <si>
    <r>
      <rPr>
        <b/>
        <sz val="12"/>
        <color theme="1"/>
        <rFont val="微軟正黑體"/>
        <family val="2"/>
        <charset val="136"/>
      </rPr>
      <t>講座鐘點費</t>
    </r>
    <phoneticPr fontId="3" type="noConversion"/>
  </si>
  <si>
    <r>
      <rPr>
        <sz val="12"/>
        <color theme="1"/>
        <rFont val="微軟正黑體"/>
        <family val="2"/>
        <charset val="136"/>
      </rPr>
      <t>外聘專家學者</t>
    </r>
    <r>
      <rPr>
        <sz val="12"/>
        <color theme="1"/>
        <rFont val="Times New Roman"/>
        <family val="1"/>
      </rPr>
      <t>3</t>
    </r>
    <r>
      <rPr>
        <sz val="12"/>
        <color theme="1"/>
        <rFont val="微軟正黑體"/>
        <family val="2"/>
        <charset val="136"/>
      </rPr>
      <t>小時</t>
    </r>
    <r>
      <rPr>
        <sz val="12"/>
        <color theme="1"/>
        <rFont val="Times New Roman"/>
        <family val="1"/>
      </rPr>
      <t>2</t>
    </r>
    <r>
      <rPr>
        <sz val="12"/>
        <color theme="1"/>
        <rFont val="微軟正黑體"/>
        <family val="2"/>
        <charset val="136"/>
      </rPr>
      <t>場次</t>
    </r>
    <r>
      <rPr>
        <sz val="12"/>
        <color theme="1"/>
        <rFont val="Times New Roman"/>
        <family val="1"/>
      </rPr>
      <t>(</t>
    </r>
    <r>
      <rPr>
        <sz val="12"/>
        <color theme="1"/>
        <rFont val="微軟正黑體"/>
        <family val="2"/>
        <charset val="136"/>
      </rPr>
      <t>每小時</t>
    </r>
    <r>
      <rPr>
        <b/>
        <sz val="12"/>
        <color theme="1"/>
        <rFont val="Times New Roman"/>
        <family val="1"/>
      </rPr>
      <t>2,000</t>
    </r>
    <r>
      <rPr>
        <sz val="12"/>
        <color theme="1"/>
        <rFont val="微軟正黑體"/>
        <family val="2"/>
        <charset val="136"/>
      </rPr>
      <t>元，另含補充保費</t>
    </r>
    <r>
      <rPr>
        <b/>
        <sz val="12"/>
        <color theme="1"/>
        <rFont val="Times New Roman"/>
        <family val="1"/>
      </rPr>
      <t>42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)</t>
    </r>
    <phoneticPr fontId="3" type="noConversion"/>
  </si>
  <si>
    <r>
      <rPr>
        <b/>
        <sz val="12"/>
        <color theme="1"/>
        <rFont val="微軟正黑體"/>
        <family val="2"/>
        <charset val="136"/>
      </rPr>
      <t>主持費、引言費</t>
    </r>
    <phoneticPr fontId="3" type="noConversion"/>
  </si>
  <si>
    <r>
      <rPr>
        <b/>
        <sz val="12"/>
        <color theme="1"/>
        <rFont val="微軟正黑體"/>
        <family val="2"/>
        <charset val="136"/>
      </rPr>
      <t>諮詢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微軟正黑體"/>
        <family val="2"/>
        <charset val="136"/>
      </rPr>
      <t>輔導或指導</t>
    </r>
    <r>
      <rPr>
        <b/>
        <sz val="12"/>
        <color theme="1"/>
        <rFont val="Times New Roman"/>
        <family val="1"/>
      </rPr>
      <t>)</t>
    </r>
    <r>
      <rPr>
        <b/>
        <sz val="12"/>
        <color theme="1"/>
        <rFont val="微軟正黑體"/>
        <family val="2"/>
        <charset val="136"/>
      </rPr>
      <t>費</t>
    </r>
    <phoneticPr fontId="3" type="noConversion"/>
  </si>
  <si>
    <r>
      <rPr>
        <b/>
        <sz val="12"/>
        <color rgb="FF0000FF"/>
        <rFont val="微軟正黑體"/>
        <family val="2"/>
        <charset val="136"/>
      </rPr>
      <t>訪視費</t>
    </r>
    <phoneticPr fontId="3" type="noConversion"/>
  </si>
  <si>
    <r>
      <rPr>
        <sz val="12"/>
        <color rgb="FF0000FF"/>
        <rFont val="微軟正黑體"/>
        <family val="2"/>
        <charset val="136"/>
      </rPr>
      <t>勿編列，對象為學校機關，非老師個人計畫</t>
    </r>
    <phoneticPr fontId="3" type="noConversion"/>
  </si>
  <si>
    <r>
      <rPr>
        <b/>
        <sz val="12"/>
        <color rgb="FF0000FF"/>
        <rFont val="微軟正黑體"/>
        <family val="2"/>
        <charset val="136"/>
      </rPr>
      <t>評鑑費</t>
    </r>
    <phoneticPr fontId="3" type="noConversion"/>
  </si>
  <si>
    <r>
      <rPr>
        <sz val="12"/>
        <color rgb="FF0000FF"/>
        <rFont val="微軟正黑體"/>
        <family val="2"/>
        <charset val="136"/>
      </rPr>
      <t>勿編列，對向為學校機關，非老師個人計畫</t>
    </r>
    <phoneticPr fontId="3" type="noConversion"/>
  </si>
  <si>
    <r>
      <rPr>
        <b/>
        <sz val="12"/>
        <color theme="1"/>
        <rFont val="微軟正黑體"/>
        <family val="2"/>
        <charset val="136"/>
      </rPr>
      <t>臨時工作人員／工讀費</t>
    </r>
    <r>
      <rPr>
        <b/>
        <sz val="12"/>
        <color rgb="FF0000FF"/>
        <rFont val="Times New Roman"/>
        <family val="1"/>
      </rPr>
      <t>(</t>
    </r>
    <r>
      <rPr>
        <b/>
        <sz val="12"/>
        <color rgb="FF0000FF"/>
        <rFont val="微軟正黑體"/>
        <family val="2"/>
        <charset val="136"/>
      </rPr>
      <t>需同時編列勞保、健保或補充保費、勞退</t>
    </r>
    <r>
      <rPr>
        <b/>
        <sz val="12"/>
        <color rgb="FF0000FF"/>
        <rFont val="Times New Roman"/>
        <family val="1"/>
      </rPr>
      <t>)</t>
    </r>
    <phoneticPr fontId="3" type="noConversion"/>
  </si>
  <si>
    <r>
      <rPr>
        <sz val="12"/>
        <color theme="1"/>
        <rFont val="微軟正黑體"/>
        <family val="2"/>
        <charset val="136"/>
      </rPr>
      <t xml:space="preserve">臨時工作人員／工讀生的保費請一併編列於此項目（如範例）
</t>
    </r>
    <r>
      <rPr>
        <sz val="12"/>
        <color rgb="FF0000FF"/>
        <rFont val="微軟正黑體"/>
        <family val="2"/>
        <charset val="136"/>
      </rPr>
      <t>保費對照表請見附件</t>
    </r>
    <r>
      <rPr>
        <sz val="12"/>
        <color rgb="FF0000FF"/>
        <rFont val="Times New Roman"/>
        <family val="1"/>
      </rPr>
      <t>1-2</t>
    </r>
    <phoneticPr fontId="3" type="noConversion"/>
  </si>
  <si>
    <r>
      <rPr>
        <b/>
        <sz val="12"/>
        <color theme="1"/>
        <rFont val="微軟正黑體"/>
        <family val="2"/>
        <charset val="136"/>
      </rPr>
      <t>印刷費</t>
    </r>
    <phoneticPr fontId="3" type="noConversion"/>
  </si>
  <si>
    <r>
      <rPr>
        <b/>
        <sz val="12"/>
        <color theme="1"/>
        <rFont val="微軟正黑體"/>
        <family val="2"/>
        <charset val="136"/>
      </rPr>
      <t>資料蒐集費</t>
    </r>
    <phoneticPr fontId="3" type="noConversion"/>
  </si>
  <si>
    <r>
      <rPr>
        <sz val="12"/>
        <color rgb="FF000000"/>
        <rFont val="微軟正黑體"/>
        <family val="2"/>
        <charset val="136"/>
      </rPr>
      <t>上限</t>
    </r>
    <r>
      <rPr>
        <sz val="12"/>
        <color rgb="FF000000"/>
        <rFont val="Times New Roman"/>
        <family val="1"/>
      </rPr>
      <t>30,000</t>
    </r>
    <r>
      <rPr>
        <sz val="12"/>
        <color rgb="FF000000"/>
        <rFont val="微軟正黑體"/>
        <family val="2"/>
        <charset val="136"/>
      </rPr>
      <t>元</t>
    </r>
    <phoneticPr fontId="3" type="noConversion"/>
  </si>
  <si>
    <r>
      <rPr>
        <b/>
        <sz val="12"/>
        <color theme="1"/>
        <rFont val="微軟正黑體"/>
        <family val="2"/>
        <charset val="136"/>
      </rPr>
      <t>資料檢索費</t>
    </r>
    <phoneticPr fontId="3" type="noConversion"/>
  </si>
  <si>
    <r>
      <rPr>
        <sz val="12"/>
        <rFont val="微軟正黑體"/>
        <family val="2"/>
        <charset val="136"/>
      </rPr>
      <t>辦理計畫所需資料檢索費</t>
    </r>
    <phoneticPr fontId="3" type="noConversion"/>
  </si>
  <si>
    <r>
      <rPr>
        <b/>
        <sz val="12"/>
        <color theme="1"/>
        <rFont val="微軟正黑體"/>
        <family val="2"/>
        <charset val="136"/>
      </rPr>
      <t>國內旅費、車資、運費</t>
    </r>
    <phoneticPr fontId="3" type="noConversion"/>
  </si>
  <si>
    <r>
      <rPr>
        <b/>
        <sz val="12"/>
        <color theme="1"/>
        <rFont val="微軟正黑體"/>
        <family val="2"/>
        <charset val="136"/>
      </rPr>
      <t>膳宿費</t>
    </r>
    <phoneticPr fontId="3" type="noConversion"/>
  </si>
  <si>
    <r>
      <rPr>
        <b/>
        <sz val="12"/>
        <color theme="1"/>
        <rFont val="微軟正黑體"/>
        <family val="2"/>
        <charset val="136"/>
      </rPr>
      <t>保險費</t>
    </r>
    <phoneticPr fontId="3" type="noConversion"/>
  </si>
  <si>
    <r>
      <rPr>
        <sz val="12"/>
        <rFont val="微軟正黑體"/>
        <family val="2"/>
        <charset val="136"/>
      </rPr>
      <t>活動所需之平安保險費每人</t>
    </r>
    <r>
      <rPr>
        <sz val="12"/>
        <rFont val="Times New Roman"/>
        <family val="1"/>
      </rPr>
      <t>40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*100</t>
    </r>
    <r>
      <rPr>
        <sz val="12"/>
        <rFont val="微軟正黑體"/>
        <family val="2"/>
        <charset val="136"/>
      </rPr>
      <t>人次</t>
    </r>
    <r>
      <rPr>
        <sz val="12"/>
        <rFont val="Times New Roman"/>
        <family val="1"/>
      </rPr>
      <t>=4,000</t>
    </r>
    <r>
      <rPr>
        <sz val="12"/>
        <rFont val="微軟正黑體"/>
        <family val="2"/>
        <charset val="136"/>
      </rPr>
      <t>元</t>
    </r>
    <phoneticPr fontId="3" type="noConversion"/>
  </si>
  <si>
    <r>
      <rPr>
        <b/>
        <sz val="12"/>
        <color theme="1"/>
        <rFont val="微軟正黑體"/>
        <family val="2"/>
        <charset val="136"/>
      </rPr>
      <t>場地使用費</t>
    </r>
    <phoneticPr fontId="3" type="noConversion"/>
  </si>
  <si>
    <r>
      <rPr>
        <sz val="12"/>
        <rFont val="微軟正黑體"/>
        <family val="2"/>
        <charset val="136"/>
      </rPr>
      <t>辦理校外教學活動場地使用費用</t>
    </r>
    <r>
      <rPr>
        <sz val="12"/>
        <rFont val="Times New Roman"/>
        <family val="1"/>
      </rPr>
      <t xml:space="preserve"> 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*1</t>
    </r>
    <r>
      <rPr>
        <sz val="12"/>
        <rFont val="微軟正黑體"/>
        <family val="2"/>
        <charset val="136"/>
      </rPr>
      <t>天</t>
    </r>
    <r>
      <rPr>
        <sz val="12"/>
        <rFont val="Times New Roman"/>
        <family val="1"/>
      </rPr>
      <t>=5,000</t>
    </r>
    <r>
      <rPr>
        <sz val="12"/>
        <rFont val="微軟正黑體"/>
        <family val="2"/>
        <charset val="136"/>
      </rPr>
      <t>元</t>
    </r>
    <phoneticPr fontId="3" type="noConversion"/>
  </si>
  <si>
    <r>
      <rPr>
        <b/>
        <sz val="12"/>
        <color rgb="FF0000FF"/>
        <rFont val="微軟正黑體"/>
        <family val="2"/>
        <charset val="136"/>
      </rPr>
      <t>全民健康保險補充費</t>
    </r>
    <phoneticPr fontId="3" type="noConversion"/>
  </si>
  <si>
    <r>
      <rPr>
        <sz val="12"/>
        <color rgb="FF0000FF"/>
        <rFont val="微軟正黑體"/>
        <family val="2"/>
        <charset val="136"/>
      </rPr>
      <t>勿編列，</t>
    </r>
    <r>
      <rPr>
        <b/>
        <sz val="12"/>
        <color rgb="FF0000FF"/>
        <rFont val="微軟正黑體"/>
        <family val="2"/>
        <charset val="136"/>
      </rPr>
      <t>請改納需列補充保費項目編列（如出席費、稿費、講座鐘點費、工讀費等</t>
    </r>
    <r>
      <rPr>
        <sz val="12"/>
        <color rgb="FF0000FF"/>
        <rFont val="微軟正黑體"/>
        <family val="2"/>
        <charset val="136"/>
      </rPr>
      <t>）</t>
    </r>
    <phoneticPr fontId="3" type="noConversion"/>
  </si>
  <si>
    <r>
      <rPr>
        <b/>
        <sz val="12"/>
        <color rgb="FF0000FF"/>
        <rFont val="微軟正黑體"/>
        <family val="2"/>
        <charset val="136"/>
      </rPr>
      <t>臨時人員勞、健保及勞工退休金</t>
    </r>
    <phoneticPr fontId="3" type="noConversion"/>
  </si>
  <si>
    <r>
      <rPr>
        <sz val="12"/>
        <color rgb="FF0000FF"/>
        <rFont val="微軟正黑體"/>
        <family val="2"/>
        <charset val="136"/>
      </rPr>
      <t>勿編列，</t>
    </r>
    <r>
      <rPr>
        <b/>
        <sz val="12"/>
        <color rgb="FF0000FF"/>
        <rFont val="微軟正黑體"/>
        <family val="2"/>
        <charset val="136"/>
      </rPr>
      <t>請改納入工讀費項下編列</t>
    </r>
    <phoneticPr fontId="3" type="noConversion"/>
  </si>
  <si>
    <r>
      <rPr>
        <b/>
        <sz val="12"/>
        <color theme="1"/>
        <rFont val="微軟正黑體"/>
        <family val="2"/>
        <charset val="136"/>
      </rPr>
      <t>設備使用費</t>
    </r>
    <phoneticPr fontId="3" type="noConversion"/>
  </si>
  <si>
    <r>
      <rPr>
        <sz val="12"/>
        <rFont val="微軟正黑體"/>
        <family val="2"/>
        <charset val="136"/>
      </rPr>
      <t>實驗用設備使用費：</t>
    </r>
    <r>
      <rPr>
        <sz val="12"/>
        <rFont val="Times New Roman"/>
        <family val="1"/>
      </rPr>
      <t>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*1</t>
    </r>
    <r>
      <rPr>
        <sz val="12"/>
        <rFont val="微軟正黑體"/>
        <family val="2"/>
        <charset val="136"/>
      </rPr>
      <t>天</t>
    </r>
    <r>
      <rPr>
        <sz val="12"/>
        <rFont val="Times New Roman"/>
        <family val="1"/>
      </rPr>
      <t>=5,000</t>
    </r>
    <r>
      <rPr>
        <sz val="12"/>
        <rFont val="微軟正黑體"/>
        <family val="2"/>
        <charset val="136"/>
      </rPr>
      <t>元</t>
    </r>
    <phoneticPr fontId="3" type="noConversion"/>
  </si>
  <si>
    <r>
      <rPr>
        <b/>
        <sz val="12"/>
        <color theme="1"/>
        <rFont val="微軟正黑體"/>
        <family val="2"/>
        <charset val="136"/>
      </rPr>
      <t>雜支</t>
    </r>
    <phoneticPr fontId="3" type="noConversion"/>
  </si>
  <si>
    <r>
      <rPr>
        <sz val="12"/>
        <rFont val="微軟正黑體"/>
        <family val="2"/>
        <charset val="136"/>
      </rPr>
      <t>辦公事務費用，如文具用品、紙張、資訊耗材、資料夾、郵資等。</t>
    </r>
    <phoneticPr fontId="3" type="noConversion"/>
  </si>
  <si>
    <r>
      <rPr>
        <b/>
        <sz val="12"/>
        <color theme="1"/>
        <rFont val="微軟正黑體"/>
        <family val="2"/>
        <charset val="136"/>
      </rPr>
      <t>研究倫理審查費</t>
    </r>
    <phoneticPr fontId="3" type="noConversion"/>
  </si>
  <si>
    <r>
      <rPr>
        <sz val="12"/>
        <rFont val="微軟正黑體"/>
        <family val="2"/>
        <charset val="136"/>
      </rPr>
      <t>計畫研究倫理審查</t>
    </r>
    <phoneticPr fontId="3" type="noConversion"/>
  </si>
  <si>
    <r>
      <rPr>
        <b/>
        <sz val="12"/>
        <color theme="1"/>
        <rFont val="微軟正黑體"/>
        <family val="2"/>
        <charset val="136"/>
      </rPr>
      <t>教材費</t>
    </r>
    <phoneticPr fontId="3" type="noConversion"/>
  </si>
  <si>
    <r>
      <rPr>
        <sz val="12"/>
        <rFont val="微軟正黑體"/>
        <family val="2"/>
        <charset val="136"/>
      </rPr>
      <t>製作動手做活動所需之藥品</t>
    </r>
    <r>
      <rPr>
        <sz val="12"/>
        <rFont val="Times New Roman"/>
        <family val="1"/>
      </rPr>
      <t>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*2</t>
    </r>
    <r>
      <rPr>
        <sz val="12"/>
        <rFont val="微軟正黑體"/>
        <family val="2"/>
        <charset val="136"/>
      </rPr>
      <t>組、染料</t>
    </r>
    <r>
      <rPr>
        <sz val="12"/>
        <rFont val="Times New Roman"/>
        <family val="1"/>
      </rPr>
      <t>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*2</t>
    </r>
    <r>
      <rPr>
        <sz val="12"/>
        <rFont val="微軟正黑體"/>
        <family val="2"/>
        <charset val="136"/>
      </rPr>
      <t>組、溶劑</t>
    </r>
    <r>
      <rPr>
        <sz val="12"/>
        <rFont val="Times New Roman"/>
        <family val="1"/>
      </rPr>
      <t>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*1</t>
    </r>
    <r>
      <rPr>
        <sz val="12"/>
        <rFont val="微軟正黑體"/>
        <family val="2"/>
        <charset val="136"/>
      </rPr>
      <t>組、玻璃器皿</t>
    </r>
    <r>
      <rPr>
        <sz val="12"/>
        <rFont val="Times New Roman"/>
        <family val="1"/>
      </rPr>
      <t>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*1</t>
    </r>
    <r>
      <rPr>
        <sz val="12"/>
        <rFont val="微軟正黑體"/>
        <family val="2"/>
        <charset val="136"/>
      </rPr>
      <t>組、光學元件</t>
    </r>
    <r>
      <rPr>
        <sz val="12"/>
        <rFont val="Times New Roman"/>
        <family val="1"/>
      </rPr>
      <t>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*1</t>
    </r>
    <r>
      <rPr>
        <sz val="12"/>
        <rFont val="微軟正黑體"/>
        <family val="2"/>
        <charset val="136"/>
      </rPr>
      <t>組、電子元件</t>
    </r>
    <r>
      <rPr>
        <sz val="12"/>
        <rFont val="Times New Roman"/>
        <family val="1"/>
      </rPr>
      <t>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*1</t>
    </r>
    <r>
      <rPr>
        <sz val="12"/>
        <rFont val="微軟正黑體"/>
        <family val="2"/>
        <charset val="136"/>
      </rPr>
      <t>組、氣體</t>
    </r>
    <r>
      <rPr>
        <sz val="12"/>
        <rFont val="Times New Roman"/>
        <family val="1"/>
      </rPr>
      <t>5,000</t>
    </r>
    <r>
      <rPr>
        <sz val="12"/>
        <rFont val="微軟正黑體"/>
        <family val="2"/>
        <charset val="136"/>
      </rPr>
      <t>元</t>
    </r>
    <r>
      <rPr>
        <sz val="12"/>
        <rFont val="Times New Roman"/>
        <family val="1"/>
      </rPr>
      <t>*1</t>
    </r>
    <r>
      <rPr>
        <sz val="12"/>
        <rFont val="微軟正黑體"/>
        <family val="2"/>
        <charset val="136"/>
      </rPr>
      <t>組</t>
    </r>
    <phoneticPr fontId="3" type="noConversion"/>
  </si>
  <si>
    <r>
      <rPr>
        <b/>
        <sz val="12"/>
        <color theme="1"/>
        <rFont val="微軟正黑體"/>
        <family val="2"/>
        <charset val="136"/>
      </rPr>
      <t>資訊服務費</t>
    </r>
    <phoneticPr fontId="3" type="noConversion"/>
  </si>
  <si>
    <r>
      <rPr>
        <sz val="12"/>
        <color rgb="FF0000FF"/>
        <rFont val="微軟正黑體"/>
        <family val="2"/>
        <charset val="136"/>
      </rPr>
      <t>凡公務所需使用資訊操作、維修、購買雲端等服務費用、金額未達</t>
    </r>
    <r>
      <rPr>
        <sz val="12"/>
        <color rgb="FF0000FF"/>
        <rFont val="Times New Roman"/>
        <family val="1"/>
      </rPr>
      <t>1</t>
    </r>
    <r>
      <rPr>
        <sz val="12"/>
        <color rgb="FF0000FF"/>
        <rFont val="微軟正黑體"/>
        <family val="2"/>
        <charset val="136"/>
      </rPr>
      <t>萬元之軟體購置、期間未達</t>
    </r>
    <r>
      <rPr>
        <sz val="12"/>
        <color rgb="FF0000FF"/>
        <rFont val="Times New Roman"/>
        <family val="1"/>
      </rPr>
      <t>2</t>
    </r>
    <r>
      <rPr>
        <sz val="12"/>
        <color rgb="FF0000FF"/>
        <rFont val="微軟正黑體"/>
        <family val="2"/>
        <charset val="136"/>
      </rPr>
      <t>年之軟體授權費用或屬營業租賃性質之資訊設備租金等屬之。</t>
    </r>
    <phoneticPr fontId="3" type="noConversion"/>
  </si>
  <si>
    <r>
      <rPr>
        <b/>
        <sz val="12"/>
        <color theme="1"/>
        <rFont val="微軟正黑體"/>
        <family val="2"/>
        <charset val="136"/>
      </rPr>
      <t>業務費合計</t>
    </r>
    <phoneticPr fontId="6" type="noConversion"/>
  </si>
  <si>
    <r>
      <rPr>
        <sz val="12"/>
        <color theme="1"/>
        <rFont val="微軟正黑體"/>
        <family val="2"/>
        <charset val="136"/>
      </rPr>
      <t>設備費</t>
    </r>
    <phoneticPr fontId="3" type="noConversion"/>
  </si>
  <si>
    <r>
      <rPr>
        <sz val="12"/>
        <color rgb="FF0000FF"/>
        <rFont val="微軟正黑體"/>
        <family val="2"/>
        <charset val="136"/>
      </rPr>
      <t>請優先考量搭配學校資源並視實際計畫之必要性衡酌編列</t>
    </r>
    <phoneticPr fontId="3" type="noConversion"/>
  </si>
  <si>
    <r>
      <rPr>
        <b/>
        <sz val="12"/>
        <color theme="1"/>
        <rFont val="微軟正黑體"/>
        <family val="2"/>
        <charset val="136"/>
      </rPr>
      <t>設備費合計</t>
    </r>
    <phoneticPr fontId="3" type="noConversion"/>
  </si>
  <si>
    <r>
      <rPr>
        <b/>
        <sz val="12"/>
        <color theme="1"/>
        <rFont val="微軟正黑體"/>
        <family val="2"/>
        <charset val="136"/>
      </rPr>
      <t>總計</t>
    </r>
    <phoneticPr fontId="3" type="noConversion"/>
  </si>
  <si>
    <r>
      <rPr>
        <sz val="12"/>
        <color rgb="FF0000FF"/>
        <rFont val="微軟正黑體"/>
        <family val="2"/>
        <charset val="136"/>
      </rPr>
      <t>備註</t>
    </r>
    <r>
      <rPr>
        <sz val="12"/>
        <color rgb="FF0000FF"/>
        <rFont val="Times New Roman"/>
        <family val="1"/>
      </rPr>
      <t>:</t>
    </r>
    <r>
      <rPr>
        <sz val="12"/>
        <color rgb="FF0000FF"/>
        <rFont val="微軟正黑體"/>
        <family val="2"/>
        <charset val="136"/>
      </rPr>
      <t>本表填寫請依教育部補助及委辦經費核撥報結作業要點規定辦理。</t>
    </r>
    <phoneticPr fontId="3" type="noConversion"/>
  </si>
  <si>
    <r>
      <rPr>
        <sz val="12"/>
        <color theme="1"/>
        <rFont val="微軟正黑體"/>
        <family val="2"/>
        <charset val="136"/>
      </rPr>
      <t>人事費</t>
    </r>
    <r>
      <rPr>
        <sz val="12"/>
        <color theme="1"/>
        <rFont val="Times New Roman"/>
        <family val="1"/>
      </rPr>
      <t>(</t>
    </r>
    <r>
      <rPr>
        <sz val="12"/>
        <color theme="1"/>
        <rFont val="微軟正黑體"/>
        <family val="2"/>
        <charset val="136"/>
      </rPr>
      <t>外加，不列入</t>
    </r>
    <r>
      <rPr>
        <sz val="12"/>
        <color theme="1"/>
        <rFont val="Times New Roman"/>
        <family val="1"/>
      </rPr>
      <t>50</t>
    </r>
    <r>
      <rPr>
        <sz val="12"/>
        <color theme="1"/>
        <rFont val="微軟正黑體"/>
        <family val="2"/>
        <charset val="136"/>
      </rPr>
      <t>萬編列上限</t>
    </r>
    <r>
      <rPr>
        <sz val="12"/>
        <color theme="1"/>
        <rFont val="Times New Roman"/>
        <family val="1"/>
      </rPr>
      <t xml:space="preserve">)
</t>
    </r>
    <phoneticPr fontId="6" type="noConversion"/>
  </si>
  <si>
    <r>
      <rPr>
        <sz val="14"/>
        <color theme="1"/>
        <rFont val="微軟正黑體"/>
        <family val="2"/>
        <charset val="136"/>
      </rPr>
      <t>本項博士生兼任助理，編列經費為</t>
    </r>
    <r>
      <rPr>
        <b/>
        <u/>
        <sz val="14"/>
        <color theme="1"/>
        <rFont val="微軟正黑體"/>
        <family val="2"/>
        <charset val="136"/>
      </rPr>
      <t>外加</t>
    </r>
    <r>
      <rPr>
        <sz val="14"/>
        <color theme="1"/>
        <rFont val="微軟正黑體"/>
        <family val="2"/>
        <charset val="136"/>
      </rPr>
      <t>，</t>
    </r>
    <r>
      <rPr>
        <b/>
        <sz val="14"/>
        <color theme="1"/>
        <rFont val="微軟正黑體"/>
        <family val="2"/>
        <charset val="136"/>
      </rPr>
      <t>不含在計畫至高編列</t>
    </r>
    <r>
      <rPr>
        <b/>
        <sz val="14"/>
        <color theme="1"/>
        <rFont val="Times New Roman"/>
        <family val="1"/>
      </rPr>
      <t>50</t>
    </r>
    <r>
      <rPr>
        <b/>
        <sz val="14"/>
        <color theme="1"/>
        <rFont val="微軟正黑體"/>
        <family val="2"/>
        <charset val="136"/>
      </rPr>
      <t>萬額度內</t>
    </r>
    <r>
      <rPr>
        <sz val="14"/>
        <color theme="1"/>
        <rFont val="微軟正黑體"/>
        <family val="2"/>
        <charset val="136"/>
      </rPr>
      <t>。</t>
    </r>
    <phoneticPr fontId="3" type="noConversion"/>
  </si>
  <si>
    <r>
      <rPr>
        <sz val="12"/>
        <color rgb="FFFF0000"/>
        <rFont val="微軟正黑體"/>
        <family val="2"/>
        <charset val="136"/>
      </rPr>
      <t>保費對照表請見附件</t>
    </r>
    <r>
      <rPr>
        <sz val="12"/>
        <color rgb="FFFF0000"/>
        <rFont val="Times New Roman"/>
        <family val="1"/>
      </rPr>
      <t>1-1</t>
    </r>
    <r>
      <rPr>
        <sz val="12"/>
        <color rgb="FFFF0000"/>
        <rFont val="微軟正黑體"/>
        <family val="2"/>
        <charset val="136"/>
      </rPr>
      <t>；博士生兼任助理每月薪資至高</t>
    </r>
    <r>
      <rPr>
        <sz val="12"/>
        <color rgb="FFFF0000"/>
        <rFont val="Times New Roman"/>
        <family val="1"/>
      </rPr>
      <t>1</t>
    </r>
    <r>
      <rPr>
        <sz val="12"/>
        <color rgb="FFFF0000"/>
        <rFont val="微軟正黑體"/>
        <family val="2"/>
        <charset val="136"/>
      </rPr>
      <t>萬元（因本項經費為外加預算，建議</t>
    </r>
    <r>
      <rPr>
        <b/>
        <u/>
        <sz val="12"/>
        <color rgb="FFFF0000"/>
        <rFont val="微軟正黑體"/>
        <family val="2"/>
        <charset val="136"/>
      </rPr>
      <t>直接編列</t>
    </r>
    <r>
      <rPr>
        <b/>
        <u/>
        <sz val="12"/>
        <color rgb="FFFF0000"/>
        <rFont val="Times New Roman"/>
        <family val="1"/>
      </rPr>
      <t>1</t>
    </r>
    <r>
      <rPr>
        <b/>
        <u/>
        <sz val="12"/>
        <color rgb="FFFF0000"/>
        <rFont val="微軟正黑體"/>
        <family val="2"/>
        <charset val="136"/>
      </rPr>
      <t>萬元</t>
    </r>
    <r>
      <rPr>
        <sz val="12"/>
        <color rgb="FFFF0000"/>
        <rFont val="Times New Roman"/>
        <family val="1"/>
      </rPr>
      <t xml:space="preserve">)
</t>
    </r>
    <r>
      <rPr>
        <sz val="12"/>
        <color rgb="FFFF0000"/>
        <rFont val="微軟正黑體"/>
        <family val="2"/>
        <charset val="136"/>
      </rPr>
      <t>僅可聘任博士班在學學生（可聘任外校博士班學生），已擔任專任助理者不可再聘認為兼任助理
另須於計畫書載明聘用博士級學生擔任教學或研究助理之期程、及工作內容</t>
    </r>
    <r>
      <rPr>
        <sz val="12"/>
        <color rgb="FFFF0000"/>
        <rFont val="Times New Roman"/>
        <family val="2"/>
        <charset val="136"/>
      </rPr>
      <t xml:space="preserve">
</t>
    </r>
    <r>
      <rPr>
        <sz val="12"/>
        <color rgb="FFFF0000"/>
        <rFont val="微軟正黑體"/>
        <family val="2"/>
        <charset val="136"/>
      </rPr>
      <t>申請階段未編列者，計畫核定後不予核定</t>
    </r>
    <phoneticPr fontId="3" type="noConversion"/>
  </si>
  <si>
    <r>
      <rPr>
        <sz val="12"/>
        <color theme="1"/>
        <rFont val="微軟正黑體"/>
        <family val="2"/>
        <charset val="136"/>
      </rPr>
      <t xml:space="preserve">課程設計、課堂教學、進度控制、撰寫報告。
</t>
    </r>
    <r>
      <rPr>
        <sz val="12"/>
        <color theme="1"/>
        <rFont val="Times New Roman"/>
        <family val="1"/>
      </rPr>
      <t>(1)</t>
    </r>
    <r>
      <rPr>
        <sz val="12"/>
        <color theme="1"/>
        <rFont val="微軟正黑體"/>
        <family val="2"/>
        <charset val="136"/>
      </rPr>
      <t>計畫主持人費：</t>
    </r>
    <r>
      <rPr>
        <sz val="12"/>
        <color theme="1"/>
        <rFont val="Times New Roman"/>
        <family val="1"/>
      </rPr>
      <t>12,000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*1</t>
    </r>
    <r>
      <rPr>
        <sz val="12"/>
        <color theme="1"/>
        <rFont val="微軟正黑體"/>
        <family val="2"/>
        <charset val="136"/>
      </rPr>
      <t>人</t>
    </r>
    <r>
      <rPr>
        <sz val="12"/>
        <color theme="1"/>
        <rFont val="Times New Roman"/>
        <family val="1"/>
      </rPr>
      <t>=12,000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(2)</t>
    </r>
    <r>
      <rPr>
        <sz val="12"/>
        <color theme="1"/>
        <rFont val="微軟正黑體"/>
        <family val="2"/>
        <charset val="136"/>
      </rPr>
      <t>二代補充保費</t>
    </r>
    <r>
      <rPr>
        <sz val="12"/>
        <color theme="1"/>
        <rFont val="Times New Roman"/>
        <family val="1"/>
      </rPr>
      <t>=12,000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</t>
    </r>
    <r>
      <rPr>
        <b/>
        <sz val="12"/>
        <color theme="1"/>
        <rFont val="Times New Roman"/>
        <family val="1"/>
      </rPr>
      <t>2.11</t>
    </r>
    <r>
      <rPr>
        <sz val="12"/>
        <color theme="1"/>
        <rFont val="Times New Roman"/>
        <family val="1"/>
      </rPr>
      <t>%=</t>
    </r>
    <r>
      <rPr>
        <b/>
        <sz val="12"/>
        <color theme="1"/>
        <rFont val="Times New Roman"/>
        <family val="1"/>
      </rPr>
      <t>253</t>
    </r>
    <r>
      <rPr>
        <sz val="12"/>
        <color theme="1"/>
        <rFont val="微軟正黑體"/>
        <family val="2"/>
        <charset val="136"/>
      </rPr>
      <t>元
合計：</t>
    </r>
    <r>
      <rPr>
        <sz val="12"/>
        <color theme="1"/>
        <rFont val="Times New Roman"/>
        <family val="1"/>
      </rPr>
      <t>((1)+(2))*12</t>
    </r>
    <r>
      <rPr>
        <sz val="12"/>
        <color theme="1"/>
        <rFont val="微軟正黑體"/>
        <family val="2"/>
        <charset val="136"/>
      </rPr>
      <t>月</t>
    </r>
    <r>
      <rPr>
        <sz val="12"/>
        <color theme="1"/>
        <rFont val="Times New Roman"/>
        <family val="1"/>
      </rPr>
      <t>=</t>
    </r>
    <r>
      <rPr>
        <b/>
        <sz val="12"/>
        <color theme="1"/>
        <rFont val="Times New Roman"/>
        <family val="1"/>
      </rPr>
      <t>147,036</t>
    </r>
    <r>
      <rPr>
        <sz val="12"/>
        <color theme="1"/>
        <rFont val="微軟正黑體"/>
        <family val="2"/>
        <charset val="136"/>
      </rPr>
      <t>元</t>
    </r>
    <phoneticPr fontId="6" type="noConversion"/>
  </si>
  <si>
    <r>
      <t>(1)</t>
    </r>
    <r>
      <rPr>
        <sz val="12"/>
        <color theme="1"/>
        <rFont val="微軟正黑體"/>
        <family val="2"/>
        <charset val="136"/>
      </rPr>
      <t>教案審查費</t>
    </r>
    <r>
      <rPr>
        <sz val="12"/>
        <color theme="1"/>
        <rFont val="Times New Roman"/>
        <family val="1"/>
      </rPr>
      <t>1</t>
    </r>
    <r>
      <rPr>
        <sz val="12"/>
        <color theme="1"/>
        <rFont val="微軟正黑體"/>
        <family val="2"/>
        <charset val="136"/>
      </rPr>
      <t>案</t>
    </r>
    <r>
      <rPr>
        <sz val="12"/>
        <color theme="1"/>
        <rFont val="Times New Roman"/>
        <family val="1"/>
      </rPr>
      <t>(</t>
    </r>
    <r>
      <rPr>
        <sz val="12"/>
        <color theme="1"/>
        <rFont val="微軟正黑體"/>
        <family val="2"/>
        <charset val="136"/>
      </rPr>
      <t>每案</t>
    </r>
    <r>
      <rPr>
        <b/>
        <sz val="12"/>
        <color theme="1"/>
        <rFont val="Times New Roman"/>
        <family val="1"/>
      </rPr>
      <t>1,220</t>
    </r>
    <r>
      <rPr>
        <sz val="12"/>
        <color theme="1"/>
        <rFont val="微軟正黑體"/>
        <family val="2"/>
        <charset val="136"/>
      </rPr>
      <t>元，另含補充保費</t>
    </r>
    <r>
      <rPr>
        <b/>
        <sz val="12"/>
        <color theme="1"/>
        <rFont val="Times New Roman"/>
        <family val="1"/>
      </rPr>
      <t>26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)</t>
    </r>
    <r>
      <rPr>
        <sz val="12"/>
        <color theme="1"/>
        <rFont val="微軟正黑體"/>
        <family val="2"/>
        <charset val="136"/>
      </rPr>
      <t>：</t>
    </r>
    <r>
      <rPr>
        <sz val="12"/>
        <color theme="1"/>
        <rFont val="Times New Roman"/>
        <family val="1"/>
      </rPr>
      <t>1,246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*2</t>
    </r>
    <r>
      <rPr>
        <sz val="12"/>
        <color theme="1"/>
        <rFont val="微軟正黑體"/>
        <family val="2"/>
        <charset val="136"/>
      </rPr>
      <t>件</t>
    </r>
    <r>
      <rPr>
        <sz val="12"/>
        <color theme="1"/>
        <rFont val="Times New Roman"/>
        <family val="1"/>
      </rPr>
      <t>=2,492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(2)</t>
    </r>
    <r>
      <rPr>
        <sz val="12"/>
        <color theme="1"/>
        <rFont val="微軟正黑體"/>
        <family val="2"/>
        <charset val="136"/>
      </rPr>
      <t>論文發表審查／刊登費</t>
    </r>
    <r>
      <rPr>
        <sz val="12"/>
        <color theme="1"/>
        <rFont val="Times New Roman"/>
        <family val="1"/>
      </rPr>
      <t>(</t>
    </r>
    <r>
      <rPr>
        <sz val="12"/>
        <color theme="1"/>
        <rFont val="微軟正黑體"/>
        <family val="2"/>
        <charset val="136"/>
      </rPr>
      <t>每案</t>
    </r>
    <r>
      <rPr>
        <sz val="12"/>
        <color theme="1"/>
        <rFont val="Times New Roman"/>
        <family val="1"/>
      </rPr>
      <t>3,000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 xml:space="preserve">)
</t>
    </r>
    <phoneticPr fontId="3" type="noConversion"/>
  </si>
  <si>
    <r>
      <rPr>
        <sz val="12"/>
        <color theme="1"/>
        <rFont val="微軟正黑體"/>
        <family val="2"/>
        <charset val="136"/>
      </rPr>
      <t>參考圖書／數位影音內容／大數據資料等</t>
    </r>
    <r>
      <rPr>
        <sz val="12"/>
        <color theme="1"/>
        <rFont val="Times New Roman"/>
        <family val="1"/>
      </rPr>
      <t>5</t>
    </r>
    <r>
      <rPr>
        <sz val="12"/>
        <color theme="1"/>
        <rFont val="微軟正黑體"/>
        <family val="2"/>
        <charset val="136"/>
      </rPr>
      <t>式</t>
    </r>
    <r>
      <rPr>
        <sz val="12"/>
        <color theme="1"/>
        <rFont val="Times New Roman"/>
        <family val="1"/>
      </rPr>
      <t>*1,000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=5,000</t>
    </r>
    <r>
      <rPr>
        <sz val="12"/>
        <color theme="1"/>
        <rFont val="微軟正黑體"/>
        <family val="2"/>
        <charset val="136"/>
      </rPr>
      <t xml:space="preserve">元
</t>
    </r>
    <phoneticPr fontId="3" type="noConversion"/>
  </si>
  <si>
    <r>
      <rPr>
        <sz val="12"/>
        <color theme="1"/>
        <rFont val="微軟正黑體"/>
        <family val="2"/>
        <charset val="136"/>
      </rPr>
      <t>租用</t>
    </r>
    <r>
      <rPr>
        <sz val="12"/>
        <color theme="1"/>
        <rFont val="Times New Roman"/>
        <family val="1"/>
      </rPr>
      <t>ChatGPT</t>
    </r>
    <r>
      <rPr>
        <sz val="12"/>
        <color theme="1"/>
        <rFont val="微軟正黑體"/>
        <family val="2"/>
        <charset val="136"/>
      </rPr>
      <t>、</t>
    </r>
    <r>
      <rPr>
        <sz val="12"/>
        <color theme="1"/>
        <rFont val="Times New Roman"/>
        <family val="1"/>
      </rPr>
      <t>Copilot</t>
    </r>
    <r>
      <rPr>
        <sz val="12"/>
        <color theme="1"/>
        <rFont val="微軟正黑體"/>
        <family val="2"/>
        <charset val="136"/>
      </rPr>
      <t>等資訊軟體：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微軟正黑體"/>
        <family val="2"/>
        <charset val="136"/>
      </rPr>
      <t>年</t>
    </r>
    <r>
      <rPr>
        <sz val="12"/>
        <color theme="1"/>
        <rFont val="Times New Roman"/>
        <family val="1"/>
      </rPr>
      <t>*8,000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=8,000</t>
    </r>
    <r>
      <rPr>
        <sz val="12"/>
        <color theme="1"/>
        <rFont val="微軟正黑體"/>
        <family val="2"/>
        <charset val="136"/>
      </rPr>
      <t>元</t>
    </r>
    <phoneticPr fontId="3" type="noConversion"/>
  </si>
  <si>
    <t>https://www.dgbas.gov.tw/News_Content.aspx?n=1523&amp;s=234297</t>
    <phoneticPr fontId="3" type="noConversion"/>
  </si>
  <si>
    <r>
      <rPr>
        <sz val="12"/>
        <color theme="1"/>
        <rFont val="標楷體"/>
        <family val="4"/>
        <charset val="136"/>
      </rPr>
      <t>補充保費</t>
    </r>
    <phoneticPr fontId="3" type="noConversion"/>
  </si>
  <si>
    <t>兼任助理薪資、保費對照表</t>
    <phoneticPr fontId="3" type="noConversion"/>
  </si>
  <si>
    <r>
      <rPr>
        <b/>
        <sz val="12"/>
        <color theme="1"/>
        <rFont val="微軟正黑體"/>
        <family val="2"/>
        <charset val="136"/>
      </rPr>
      <t xml:space="preserve">博士級學生兼任助理
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微軟正黑體"/>
        <family val="2"/>
        <charset val="136"/>
      </rPr>
      <t>每月</t>
    </r>
    <r>
      <rPr>
        <b/>
        <sz val="12"/>
        <color rgb="FF0000FF"/>
        <rFont val="Times New Roman"/>
        <family val="1"/>
      </rPr>
      <t>4,000-10,000</t>
    </r>
    <r>
      <rPr>
        <b/>
        <sz val="12"/>
        <color theme="1"/>
        <rFont val="微軟正黑體"/>
        <family val="2"/>
        <charset val="136"/>
      </rPr>
      <t>元</t>
    </r>
    <r>
      <rPr>
        <b/>
        <sz val="12"/>
        <color theme="1"/>
        <rFont val="Times New Roman"/>
        <family val="1"/>
      </rPr>
      <t>)-&gt;</t>
    </r>
    <r>
      <rPr>
        <b/>
        <sz val="12"/>
        <color theme="1"/>
        <rFont val="微軟正黑體"/>
        <family val="2"/>
        <charset val="136"/>
      </rPr>
      <t>依教育部系統為主</t>
    </r>
    <phoneticPr fontId="6" type="noConversion"/>
  </si>
  <si>
    <r>
      <rPr>
        <sz val="12"/>
        <color theme="1"/>
        <rFont val="微軟正黑體"/>
        <family val="2"/>
        <charset val="136"/>
      </rPr>
      <t>教材講義、海報、學習單等印製</t>
    </r>
    <phoneticPr fontId="3" type="noConversion"/>
  </si>
  <si>
    <r>
      <rPr>
        <sz val="12"/>
        <color theme="1"/>
        <rFont val="微軟正黑體"/>
        <family val="2"/>
        <charset val="136"/>
      </rPr>
      <t>資料檢索費</t>
    </r>
    <r>
      <rPr>
        <sz val="12"/>
        <color theme="1"/>
        <rFont val="Times New Roman"/>
        <family val="1"/>
      </rPr>
      <t>5</t>
    </r>
    <r>
      <rPr>
        <sz val="12"/>
        <color theme="1"/>
        <rFont val="微軟正黑體"/>
        <family val="2"/>
        <charset val="136"/>
      </rPr>
      <t>次</t>
    </r>
    <r>
      <rPr>
        <sz val="12"/>
        <color theme="1"/>
        <rFont val="Times New Roman"/>
        <family val="1"/>
      </rPr>
      <t>*1,000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=5,000</t>
    </r>
    <r>
      <rPr>
        <sz val="12"/>
        <color theme="1"/>
        <rFont val="微軟正黑體"/>
        <family val="2"/>
        <charset val="136"/>
      </rPr>
      <t>元</t>
    </r>
    <phoneticPr fontId="3" type="noConversion"/>
  </si>
  <si>
    <r>
      <t>(1)</t>
    </r>
    <r>
      <rPr>
        <sz val="12"/>
        <color theme="1"/>
        <rFont val="微軟正黑體"/>
        <family val="2"/>
        <charset val="136"/>
      </rPr>
      <t>出差雜費：</t>
    </r>
    <r>
      <rPr>
        <sz val="12"/>
        <color theme="1"/>
        <rFont val="Times New Roman"/>
        <family val="1"/>
      </rPr>
      <t>400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*5</t>
    </r>
    <r>
      <rPr>
        <sz val="12"/>
        <color theme="1"/>
        <rFont val="微軟正黑體"/>
        <family val="2"/>
        <charset val="136"/>
      </rPr>
      <t>人次</t>
    </r>
    <r>
      <rPr>
        <sz val="12"/>
        <color theme="1"/>
        <rFont val="Times New Roman"/>
        <family val="1"/>
      </rPr>
      <t>*1</t>
    </r>
    <r>
      <rPr>
        <sz val="12"/>
        <color theme="1"/>
        <rFont val="微軟正黑體"/>
        <family val="2"/>
        <charset val="136"/>
      </rPr>
      <t>日</t>
    </r>
    <r>
      <rPr>
        <sz val="12"/>
        <color theme="1"/>
        <rFont val="Times New Roman"/>
        <family val="1"/>
      </rPr>
      <t>=2,000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(2)</t>
    </r>
    <r>
      <rPr>
        <sz val="12"/>
        <color theme="1"/>
        <rFont val="微軟正黑體"/>
        <family val="2"/>
        <charset val="136"/>
      </rPr>
      <t>出差交通費：</t>
    </r>
    <r>
      <rPr>
        <sz val="12"/>
        <color theme="1"/>
        <rFont val="Times New Roman"/>
        <family val="1"/>
      </rPr>
      <t>440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*2</t>
    </r>
    <r>
      <rPr>
        <sz val="12"/>
        <color theme="1"/>
        <rFont val="微軟正黑體"/>
        <family val="2"/>
        <charset val="136"/>
      </rPr>
      <t>趟</t>
    </r>
    <r>
      <rPr>
        <sz val="12"/>
        <color theme="1"/>
        <rFont val="Times New Roman"/>
        <family val="1"/>
      </rPr>
      <t>*5</t>
    </r>
    <r>
      <rPr>
        <sz val="12"/>
        <color theme="1"/>
        <rFont val="微軟正黑體"/>
        <family val="2"/>
        <charset val="136"/>
      </rPr>
      <t>人次</t>
    </r>
    <r>
      <rPr>
        <sz val="12"/>
        <color theme="1"/>
        <rFont val="Times New Roman"/>
        <family val="1"/>
      </rPr>
      <t>=4,400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(3)</t>
    </r>
    <r>
      <rPr>
        <sz val="12"/>
        <color theme="1"/>
        <rFont val="微軟正黑體"/>
        <family val="2"/>
        <charset val="136"/>
      </rPr>
      <t>校外參訪巴士租賃費用：</t>
    </r>
    <r>
      <rPr>
        <sz val="12"/>
        <color theme="1"/>
        <rFont val="Times New Roman"/>
        <family val="1"/>
      </rPr>
      <t>10,000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*1</t>
    </r>
    <r>
      <rPr>
        <sz val="12"/>
        <color theme="1"/>
        <rFont val="微軟正黑體"/>
        <family val="2"/>
        <charset val="136"/>
      </rPr>
      <t>天</t>
    </r>
    <r>
      <rPr>
        <sz val="12"/>
        <color theme="1"/>
        <rFont val="Times New Roman"/>
        <family val="1"/>
      </rPr>
      <t>=10,000</t>
    </r>
    <r>
      <rPr>
        <sz val="12"/>
        <color theme="1"/>
        <rFont val="微軟正黑體"/>
        <family val="2"/>
        <charset val="136"/>
      </rPr>
      <t>元
合計：</t>
    </r>
    <r>
      <rPr>
        <sz val="12"/>
        <color theme="1"/>
        <rFont val="Times New Roman"/>
        <family val="1"/>
      </rPr>
      <t>(1)+(2)=16,400</t>
    </r>
    <r>
      <rPr>
        <sz val="12"/>
        <color theme="1"/>
        <rFont val="微軟正黑體"/>
        <family val="2"/>
        <charset val="136"/>
      </rPr>
      <t>元</t>
    </r>
    <phoneticPr fontId="3" type="noConversion"/>
  </si>
  <si>
    <r>
      <t>(1)</t>
    </r>
    <r>
      <rPr>
        <sz val="12"/>
        <color theme="1"/>
        <rFont val="微軟正黑體"/>
        <family val="2"/>
        <charset val="136"/>
      </rPr>
      <t>計畫內部工作會議</t>
    </r>
    <r>
      <rPr>
        <sz val="12"/>
        <color theme="1"/>
        <rFont val="Times New Roman"/>
        <family val="1"/>
      </rPr>
      <t>:120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*20</t>
    </r>
    <r>
      <rPr>
        <sz val="12"/>
        <color theme="1"/>
        <rFont val="微軟正黑體"/>
        <family val="2"/>
        <charset val="136"/>
      </rPr>
      <t>人</t>
    </r>
    <r>
      <rPr>
        <sz val="12"/>
        <color theme="1"/>
        <rFont val="Times New Roman"/>
        <family val="1"/>
      </rPr>
      <t>*3</t>
    </r>
    <r>
      <rPr>
        <sz val="12"/>
        <color theme="1"/>
        <rFont val="微軟正黑體"/>
        <family val="2"/>
        <charset val="136"/>
      </rPr>
      <t>場</t>
    </r>
    <r>
      <rPr>
        <sz val="12"/>
        <color theme="1"/>
        <rFont val="Times New Roman"/>
        <family val="1"/>
      </rPr>
      <t>=7,200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(2)</t>
    </r>
    <r>
      <rPr>
        <sz val="12"/>
        <color theme="1"/>
        <rFont val="微軟正黑體"/>
        <family val="2"/>
        <charset val="136"/>
      </rPr>
      <t>辦理活動：</t>
    </r>
    <r>
      <rPr>
        <sz val="12"/>
        <color theme="1"/>
        <rFont val="Times New Roman"/>
        <family val="1"/>
      </rPr>
      <t>120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*2</t>
    </r>
    <r>
      <rPr>
        <sz val="12"/>
        <color theme="1"/>
        <rFont val="微軟正黑體"/>
        <family val="2"/>
        <charset val="136"/>
      </rPr>
      <t>場</t>
    </r>
    <r>
      <rPr>
        <sz val="12"/>
        <color theme="1"/>
        <rFont val="Times New Roman"/>
        <family val="1"/>
      </rPr>
      <t>*50</t>
    </r>
    <r>
      <rPr>
        <sz val="12"/>
        <color theme="1"/>
        <rFont val="微軟正黑體"/>
        <family val="2"/>
        <charset val="136"/>
      </rPr>
      <t>人</t>
    </r>
    <r>
      <rPr>
        <sz val="12"/>
        <color theme="1"/>
        <rFont val="Times New Roman"/>
        <family val="1"/>
      </rPr>
      <t>=12,000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(3)</t>
    </r>
    <r>
      <rPr>
        <sz val="12"/>
        <color theme="1"/>
        <rFont val="微軟正黑體"/>
        <family val="2"/>
        <charset val="136"/>
      </rPr>
      <t>出差住宿費：</t>
    </r>
    <r>
      <rPr>
        <sz val="12"/>
        <color theme="1"/>
        <rFont val="Times New Roman"/>
        <family val="1"/>
      </rPr>
      <t>3,500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*1</t>
    </r>
    <r>
      <rPr>
        <sz val="12"/>
        <color theme="1"/>
        <rFont val="微軟正黑體"/>
        <family val="2"/>
        <charset val="136"/>
      </rPr>
      <t>次</t>
    </r>
    <r>
      <rPr>
        <sz val="12"/>
        <color theme="1"/>
        <rFont val="Times New Roman"/>
        <family val="1"/>
      </rPr>
      <t>=3,500</t>
    </r>
    <r>
      <rPr>
        <sz val="12"/>
        <color theme="1"/>
        <rFont val="微軟正黑體"/>
        <family val="2"/>
        <charset val="136"/>
      </rPr>
      <t>元
合計：</t>
    </r>
    <r>
      <rPr>
        <sz val="12"/>
        <color theme="1"/>
        <rFont val="Times New Roman"/>
        <family val="1"/>
      </rPr>
      <t>(1)+(2)+(3)=22,700</t>
    </r>
    <r>
      <rPr>
        <sz val="12"/>
        <color theme="1"/>
        <rFont val="微軟正黑體"/>
        <family val="2"/>
        <charset val="136"/>
      </rPr>
      <t>元</t>
    </r>
    <phoneticPr fontId="3" type="noConversion"/>
  </si>
  <si>
    <r>
      <rPr>
        <sz val="12"/>
        <color theme="1"/>
        <rFont val="微軟正黑體"/>
        <family val="2"/>
        <charset val="136"/>
      </rPr>
      <t>聘請科教專家諮詢協助計</t>
    </r>
    <r>
      <rPr>
        <sz val="12"/>
        <color theme="1"/>
        <rFont val="Times New Roman"/>
        <family val="1"/>
      </rPr>
      <t>3</t>
    </r>
    <r>
      <rPr>
        <sz val="12"/>
        <color theme="1"/>
        <rFont val="微軟正黑體"/>
        <family val="2"/>
        <charset val="136"/>
      </rPr>
      <t>場次</t>
    </r>
    <r>
      <rPr>
        <sz val="12"/>
        <color theme="1"/>
        <rFont val="Times New Roman"/>
        <family val="1"/>
      </rPr>
      <t>(</t>
    </r>
    <r>
      <rPr>
        <sz val="12"/>
        <color theme="1"/>
        <rFont val="微軟正黑體"/>
        <family val="2"/>
        <charset val="136"/>
      </rPr>
      <t>每場次</t>
    </r>
    <r>
      <rPr>
        <b/>
        <sz val="12"/>
        <color theme="1"/>
        <rFont val="Times New Roman"/>
        <family val="1"/>
      </rPr>
      <t>2,500</t>
    </r>
    <r>
      <rPr>
        <sz val="12"/>
        <color theme="1"/>
        <rFont val="微軟正黑體"/>
        <family val="2"/>
        <charset val="136"/>
      </rPr>
      <t>元，另含補充保費</t>
    </r>
    <r>
      <rPr>
        <b/>
        <sz val="12"/>
        <color theme="1"/>
        <rFont val="Times New Roman"/>
        <family val="1"/>
      </rPr>
      <t>53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)</t>
    </r>
    <phoneticPr fontId="3" type="noConversion"/>
  </si>
  <si>
    <r>
      <rPr>
        <b/>
        <sz val="12"/>
        <color theme="0" tint="-0.499984740745262"/>
        <rFont val="標楷體"/>
        <family val="4"/>
        <charset val="136"/>
      </rPr>
      <t>每月</t>
    </r>
    <r>
      <rPr>
        <b/>
        <sz val="12"/>
        <color theme="0" tint="-0.499984740745262"/>
        <rFont val="Times New Roman"/>
        <family val="1"/>
      </rPr>
      <t xml:space="preserve"> 1-56</t>
    </r>
    <r>
      <rPr>
        <b/>
        <sz val="12"/>
        <color theme="0" tint="-0.499984740745262"/>
        <rFont val="標楷體"/>
        <family val="4"/>
        <charset val="136"/>
      </rPr>
      <t>小時</t>
    </r>
    <r>
      <rPr>
        <b/>
        <sz val="12"/>
        <color theme="0" tint="-0.499984740745262"/>
        <rFont val="Times New Roman"/>
        <family val="1"/>
      </rPr>
      <t>-</t>
    </r>
    <r>
      <rPr>
        <b/>
        <sz val="12"/>
        <color theme="0" tint="-0.499984740745262"/>
        <rFont val="標楷體"/>
        <family val="4"/>
        <charset val="136"/>
      </rPr>
      <t>進用低於</t>
    </r>
    <r>
      <rPr>
        <b/>
        <sz val="12"/>
        <color theme="0" tint="-0.499984740745262"/>
        <rFont val="Times New Roman"/>
        <family val="1"/>
      </rPr>
      <t>3</t>
    </r>
    <r>
      <rPr>
        <b/>
        <sz val="12"/>
        <color theme="0" tint="-0.499984740745262"/>
        <rFont val="標楷體"/>
        <family val="4"/>
        <charset val="136"/>
      </rPr>
      <t>個月</t>
    </r>
    <r>
      <rPr>
        <b/>
        <sz val="12"/>
        <color theme="0" tint="-0.499984740745262"/>
        <rFont val="Times New Roman"/>
        <family val="1"/>
      </rPr>
      <t xml:space="preserve"> </t>
    </r>
    <r>
      <rPr>
        <b/>
        <sz val="12"/>
        <color theme="0" tint="-0.499984740745262"/>
        <rFont val="標楷體"/>
        <family val="4"/>
        <charset val="136"/>
      </rPr>
      <t>方案</t>
    </r>
    <r>
      <rPr>
        <b/>
        <sz val="12"/>
        <color theme="0" tint="-0.499984740745262"/>
        <rFont val="Times New Roman"/>
        <family val="1"/>
      </rPr>
      <t xml:space="preserve"> (</t>
    </r>
    <r>
      <rPr>
        <b/>
        <sz val="12"/>
        <color theme="0" tint="-0.499984740745262"/>
        <rFont val="標楷體"/>
        <family val="4"/>
        <charset val="136"/>
      </rPr>
      <t>補充保費</t>
    </r>
    <r>
      <rPr>
        <b/>
        <sz val="12"/>
        <color theme="0" tint="-0.499984740745262"/>
        <rFont val="Times New Roman"/>
        <family val="1"/>
      </rPr>
      <t>)</t>
    </r>
    <phoneticPr fontId="3" type="noConversion"/>
  </si>
  <si>
    <r>
      <rPr>
        <b/>
        <sz val="12"/>
        <color theme="1"/>
        <rFont val="標楷體"/>
        <family val="4"/>
        <charset val="136"/>
      </rPr>
      <t>每月</t>
    </r>
    <r>
      <rPr>
        <b/>
        <sz val="12"/>
        <color theme="1"/>
        <rFont val="Times New Roman"/>
        <family val="1"/>
      </rPr>
      <t>45-56</t>
    </r>
    <r>
      <rPr>
        <b/>
        <sz val="12"/>
        <color theme="1"/>
        <rFont val="標楷體"/>
        <family val="4"/>
        <charset val="136"/>
      </rPr>
      <t>小時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方案</t>
    </r>
    <r>
      <rPr>
        <b/>
        <sz val="12"/>
        <color rgb="FF00B0F0"/>
        <rFont val="Times New Roman"/>
        <family val="1"/>
      </rPr>
      <t xml:space="preserve"> (</t>
    </r>
    <r>
      <rPr>
        <b/>
        <sz val="12"/>
        <color rgb="FF00B0F0"/>
        <rFont val="標楷體"/>
        <family val="4"/>
        <charset val="136"/>
      </rPr>
      <t>健保費</t>
    </r>
    <r>
      <rPr>
        <b/>
        <sz val="12"/>
        <color rgb="FF00B0F0"/>
        <rFont val="Times New Roman"/>
        <family val="1"/>
      </rPr>
      <t>)</t>
    </r>
    <phoneticPr fontId="3" type="noConversion"/>
  </si>
  <si>
    <t>僅博士級兼任助理可編列</t>
    <phoneticPr fontId="3" type="noConversion"/>
  </si>
  <si>
    <r>
      <rPr>
        <sz val="12"/>
        <color theme="1"/>
        <rFont val="標楷體"/>
        <family val="4"/>
        <charset val="136"/>
      </rPr>
      <t>僅博士級兼任助理可編列</t>
    </r>
    <phoneticPr fontId="3" type="noConversion"/>
  </si>
  <si>
    <r>
      <t>115</t>
    </r>
    <r>
      <rPr>
        <b/>
        <sz val="14"/>
        <color theme="1"/>
        <rFont val="微軟正黑體"/>
        <family val="2"/>
        <charset val="136"/>
      </rPr>
      <t>學年度教學實踐研究計畫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rgb="FFFF0000"/>
        <rFont val="微軟正黑體"/>
        <family val="2"/>
        <charset val="136"/>
      </rPr>
      <t>「外加」編列預算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微軟正黑體"/>
        <family val="2"/>
        <charset val="136"/>
      </rPr>
      <t>人事費－博士生</t>
    </r>
    <r>
      <rPr>
        <b/>
        <sz val="14"/>
        <color rgb="FFFF0000"/>
        <rFont val="Times New Roman"/>
        <family val="1"/>
      </rPr>
      <t>)</t>
    </r>
    <phoneticPr fontId="3" type="noConversion"/>
  </si>
  <si>
    <r>
      <rPr>
        <b/>
        <sz val="12"/>
        <color theme="1"/>
        <rFont val="標楷體"/>
        <family val="4"/>
        <charset val="136"/>
      </rPr>
      <t xml:space="preserve">勞退
</t>
    </r>
    <r>
      <rPr>
        <b/>
        <sz val="12"/>
        <color theme="1"/>
        <rFont val="Times New Roman"/>
        <family val="1"/>
      </rPr>
      <t>(C)</t>
    </r>
    <phoneticPr fontId="3" type="noConversion"/>
  </si>
  <si>
    <r>
      <rPr>
        <b/>
        <sz val="12"/>
        <color theme="1"/>
        <rFont val="標楷體"/>
        <family val="4"/>
        <charset val="136"/>
      </rPr>
      <t xml:space="preserve">保費費用
</t>
    </r>
    <r>
      <rPr>
        <b/>
        <sz val="12"/>
        <color theme="1"/>
        <rFont val="Times New Roman"/>
        <family val="1"/>
      </rPr>
      <t>(3)
=(A)+(B)+(C)+(D)</t>
    </r>
    <phoneticPr fontId="3" type="noConversion"/>
  </si>
  <si>
    <r>
      <rPr>
        <b/>
        <sz val="12"/>
        <color rgb="FFFF0000"/>
        <rFont val="標楷體"/>
        <family val="4"/>
        <charset val="136"/>
      </rPr>
      <t xml:space="preserve">職災保險費
</t>
    </r>
    <r>
      <rPr>
        <b/>
        <sz val="12"/>
        <color rgb="FFFF0000"/>
        <rFont val="Times New Roman"/>
        <family val="1"/>
      </rPr>
      <t>(B)</t>
    </r>
    <phoneticPr fontId="3" type="noConversion"/>
  </si>
  <si>
    <r>
      <rPr>
        <b/>
        <sz val="12"/>
        <color theme="1"/>
        <rFont val="標楷體"/>
        <family val="4"/>
        <charset val="136"/>
      </rPr>
      <t xml:space="preserve">二代補充保費/健保
</t>
    </r>
    <r>
      <rPr>
        <b/>
        <sz val="12"/>
        <color theme="1"/>
        <rFont val="Times New Roman"/>
        <family val="1"/>
      </rPr>
      <t xml:space="preserve"> (D</t>
    </r>
    <r>
      <rPr>
        <b/>
        <sz val="1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) </t>
    </r>
    <phoneticPr fontId="3" type="noConversion"/>
  </si>
  <si>
    <t>職災保險費</t>
    <phoneticPr fontId="3" type="noConversion"/>
  </si>
  <si>
    <r>
      <rPr>
        <sz val="12"/>
        <color theme="1"/>
        <rFont val="標楷體"/>
        <family val="4"/>
        <charset val="136"/>
      </rPr>
      <t xml:space="preserve">說明：
</t>
    </r>
    <r>
      <rPr>
        <sz val="12"/>
        <color theme="1"/>
        <rFont val="Times New Roman"/>
        <family val="1"/>
      </rPr>
      <t>1.</t>
    </r>
    <r>
      <rPr>
        <sz val="12"/>
        <color theme="1"/>
        <rFont val="標楷體"/>
        <family val="4"/>
        <charset val="136"/>
      </rPr>
      <t>下表對照額度皆以</t>
    </r>
    <r>
      <rPr>
        <b/>
        <sz val="12"/>
        <color rgb="FFFF0000"/>
        <rFont val="標楷體"/>
        <family val="4"/>
        <charset val="136"/>
      </rPr>
      <t>每月</t>
    </r>
    <r>
      <rPr>
        <sz val="12"/>
        <color theme="1"/>
        <rFont val="標楷體"/>
        <family val="4"/>
        <charset val="136"/>
      </rPr>
      <t xml:space="preserve">投保額度計算。
</t>
    </r>
    <r>
      <rPr>
        <sz val="12"/>
        <color theme="1"/>
        <rFont val="Times New Roman"/>
        <family val="1"/>
      </rPr>
      <t>2.</t>
    </r>
    <r>
      <rPr>
        <b/>
        <sz val="12"/>
        <color rgb="FFFF0000"/>
        <rFont val="Times New Roman"/>
        <family val="1"/>
      </rPr>
      <t>116</t>
    </r>
    <r>
      <rPr>
        <b/>
        <sz val="12"/>
        <color rgb="FFFF0000"/>
        <rFont val="標楷體"/>
        <family val="4"/>
        <charset val="136"/>
      </rPr>
      <t>年時薪</t>
    </r>
    <r>
      <rPr>
        <b/>
        <sz val="12"/>
        <color rgb="FFFF0000"/>
        <rFont val="新細明體"/>
        <family val="4"/>
        <charset val="136"/>
      </rPr>
      <t>、</t>
    </r>
    <r>
      <rPr>
        <b/>
        <sz val="12"/>
        <color rgb="FFFF0000"/>
        <rFont val="標楷體"/>
        <family val="4"/>
        <charset val="136"/>
      </rPr>
      <t>保費尚未確認調漲，暫依</t>
    </r>
    <r>
      <rPr>
        <b/>
        <sz val="12"/>
        <color rgb="FFFF0000"/>
        <rFont val="Times New Roman"/>
        <family val="1"/>
      </rPr>
      <t>115</t>
    </r>
    <r>
      <rPr>
        <b/>
        <sz val="12"/>
        <color rgb="FFFF0000"/>
        <rFont val="標楷體"/>
        <family val="4"/>
        <charset val="136"/>
      </rPr>
      <t>年額度編列；</t>
    </r>
    <r>
      <rPr>
        <b/>
        <sz val="12"/>
        <color rgb="FFFF0000"/>
        <rFont val="Times New Roman"/>
        <family val="1"/>
      </rPr>
      <t>116</t>
    </r>
    <r>
      <rPr>
        <b/>
        <sz val="12"/>
        <color rgb="FFFF0000"/>
        <rFont val="標楷體"/>
        <family val="4"/>
        <charset val="136"/>
      </rPr>
      <t>年起計畫另需編列職災保險費用。</t>
    </r>
    <r>
      <rPr>
        <sz val="12"/>
        <color theme="1"/>
        <rFont val="標楷體"/>
        <family val="4"/>
        <charset val="136"/>
      </rPr>
      <t xml:space="preserve">
</t>
    </r>
    <r>
      <rPr>
        <sz val="12"/>
        <color theme="1"/>
        <rFont val="Times New Roman"/>
        <family val="1"/>
      </rPr>
      <t>4.</t>
    </r>
    <r>
      <rPr>
        <sz val="12"/>
        <color theme="1"/>
        <rFont val="標楷體"/>
        <family val="4"/>
        <charset val="136"/>
      </rPr>
      <t>本表製作單位：教學發展中心（王小姐；分機</t>
    </r>
    <r>
      <rPr>
        <sz val="12"/>
        <color theme="1"/>
        <rFont val="Times New Roman"/>
        <family val="1"/>
      </rPr>
      <t>7106</t>
    </r>
    <r>
      <rPr>
        <sz val="12"/>
        <color theme="1"/>
        <rFont val="標楷體"/>
        <family val="4"/>
        <charset val="136"/>
      </rPr>
      <t>）</t>
    </r>
    <phoneticPr fontId="3" type="noConversion"/>
  </si>
  <si>
    <r>
      <rPr>
        <sz val="12"/>
        <color theme="1"/>
        <rFont val="微軟正黑體"/>
        <family val="2"/>
        <charset val="136"/>
      </rPr>
      <t xml:space="preserve">協助教學事務、研究資料蒐集分析。
</t>
    </r>
    <r>
      <rPr>
        <sz val="12"/>
        <color theme="1"/>
        <rFont val="Times New Roman"/>
        <family val="1"/>
      </rPr>
      <t>(1)</t>
    </r>
    <r>
      <rPr>
        <sz val="12"/>
        <color theme="1"/>
        <rFont val="微軟正黑體"/>
        <family val="2"/>
        <charset val="136"/>
      </rPr>
      <t>薪資：</t>
    </r>
    <r>
      <rPr>
        <sz val="12"/>
        <color theme="1"/>
        <rFont val="Times New Roman"/>
        <family val="1"/>
      </rPr>
      <t xml:space="preserve"> 10,000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*1</t>
    </r>
    <r>
      <rPr>
        <sz val="12"/>
        <color theme="1"/>
        <rFont val="微軟正黑體"/>
        <family val="2"/>
        <charset val="136"/>
      </rPr>
      <t>人</t>
    </r>
    <r>
      <rPr>
        <sz val="12"/>
        <color theme="1"/>
        <rFont val="Times New Roman"/>
        <family val="1"/>
      </rPr>
      <t>=10,000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(2)</t>
    </r>
    <r>
      <rPr>
        <sz val="12"/>
        <color theme="1"/>
        <rFont val="微軟正黑體"/>
        <family val="2"/>
        <charset val="136"/>
      </rPr>
      <t>保費：</t>
    </r>
    <r>
      <rPr>
        <sz val="12"/>
        <color theme="1"/>
        <rFont val="Times New Roman"/>
        <family val="1"/>
      </rPr>
      <t>A+B+C=3,107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A.</t>
    </r>
    <r>
      <rPr>
        <sz val="12"/>
        <color theme="1"/>
        <rFont val="微軟正黑體"/>
        <family val="2"/>
        <charset val="136"/>
      </rPr>
      <t>勞保雇主負擔：</t>
    </r>
    <r>
      <rPr>
        <sz val="12"/>
        <color theme="1"/>
        <rFont val="Times New Roman"/>
        <family val="1"/>
      </rPr>
      <t>972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B.</t>
    </r>
    <r>
      <rPr>
        <sz val="12"/>
        <color theme="1"/>
        <rFont val="微軟正黑體"/>
        <family val="2"/>
        <charset val="136"/>
      </rPr>
      <t>勞退雇主負擔：</t>
    </r>
    <r>
      <rPr>
        <sz val="12"/>
        <color theme="1"/>
        <rFont val="Times New Roman"/>
        <family val="1"/>
      </rPr>
      <t>666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C.</t>
    </r>
    <r>
      <rPr>
        <sz val="12"/>
        <color theme="1"/>
        <rFont val="新細明體"/>
        <family val="1"/>
        <charset val="136"/>
      </rPr>
      <t>健保費：</t>
    </r>
    <r>
      <rPr>
        <sz val="12"/>
        <color theme="1"/>
        <rFont val="Times New Roman"/>
        <family val="1"/>
      </rPr>
      <t>1,428</t>
    </r>
    <r>
      <rPr>
        <sz val="12"/>
        <color theme="1"/>
        <rFont val="新細明體"/>
        <family val="1"/>
        <charset val="136"/>
      </rPr>
      <t xml:space="preserve">元
</t>
    </r>
    <r>
      <rPr>
        <b/>
        <sz val="12"/>
        <color rgb="FFFF0000"/>
        <rFont val="Times New Roman"/>
        <family val="2"/>
      </rPr>
      <t>D.</t>
    </r>
    <r>
      <rPr>
        <b/>
        <sz val="12"/>
        <color rgb="FFFF0000"/>
        <rFont val="新細明體"/>
        <family val="2"/>
        <charset val="136"/>
      </rPr>
      <t>職災保險費：</t>
    </r>
    <r>
      <rPr>
        <b/>
        <sz val="12"/>
        <color rgb="FFFF0000"/>
        <rFont val="Times New Roman"/>
        <family val="2"/>
      </rPr>
      <t>41</t>
    </r>
    <r>
      <rPr>
        <b/>
        <sz val="12"/>
        <color rgb="FFFF0000"/>
        <rFont val="新細明體"/>
        <family val="2"/>
        <charset val="136"/>
      </rPr>
      <t>元</t>
    </r>
    <r>
      <rPr>
        <sz val="12"/>
        <color theme="1"/>
        <rFont val="微軟正黑體"/>
        <family val="2"/>
        <charset val="136"/>
      </rPr>
      <t xml:space="preserve">
合計：</t>
    </r>
    <r>
      <rPr>
        <sz val="12"/>
        <color theme="1"/>
        <rFont val="Times New Roman"/>
        <family val="1"/>
      </rPr>
      <t>((1)+(2))*12</t>
    </r>
    <r>
      <rPr>
        <sz val="12"/>
        <color theme="1"/>
        <rFont val="微軟正黑體"/>
        <family val="2"/>
        <charset val="136"/>
      </rPr>
      <t>月</t>
    </r>
    <r>
      <rPr>
        <sz val="12"/>
        <color theme="1"/>
        <rFont val="Times New Roman"/>
        <family val="1"/>
      </rPr>
      <t>=157,284</t>
    </r>
    <r>
      <rPr>
        <sz val="12"/>
        <color theme="1"/>
        <rFont val="微軟正黑體"/>
        <family val="2"/>
        <charset val="136"/>
      </rPr>
      <t>元</t>
    </r>
    <phoneticPr fontId="3" type="noConversion"/>
  </si>
  <si>
    <r>
      <t>(1)</t>
    </r>
    <r>
      <rPr>
        <sz val="12"/>
        <color theme="1"/>
        <rFont val="微軟正黑體"/>
        <family val="2"/>
        <charset val="136"/>
      </rPr>
      <t>薪資：</t>
    </r>
    <r>
      <rPr>
        <sz val="12"/>
        <color theme="1"/>
        <rFont val="Times New Roman"/>
        <family val="1"/>
      </rPr>
      <t>196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*44</t>
    </r>
    <r>
      <rPr>
        <sz val="12"/>
        <color theme="1"/>
        <rFont val="微軟正黑體"/>
        <family val="2"/>
        <charset val="136"/>
      </rPr>
      <t>小時</t>
    </r>
    <r>
      <rPr>
        <sz val="12"/>
        <color theme="1"/>
        <rFont val="Times New Roman"/>
        <family val="1"/>
      </rPr>
      <t>=8,624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(2)</t>
    </r>
    <r>
      <rPr>
        <sz val="12"/>
        <color theme="1"/>
        <rFont val="微軟正黑體"/>
        <family val="2"/>
        <charset val="136"/>
      </rPr>
      <t>保費：</t>
    </r>
    <r>
      <rPr>
        <sz val="12"/>
        <color theme="1"/>
        <rFont val="Times New Roman"/>
        <family val="1"/>
      </rPr>
      <t>A+B+C=1,717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A</t>
    </r>
    <r>
      <rPr>
        <sz val="12"/>
        <color theme="1"/>
        <rFont val="微軟正黑體"/>
        <family val="2"/>
        <charset val="136"/>
      </rPr>
      <t>勞保雇主負擔：</t>
    </r>
    <r>
      <rPr>
        <sz val="12"/>
        <color theme="1"/>
        <rFont val="Times New Roman"/>
        <family val="1"/>
      </rPr>
      <t>972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B</t>
    </r>
    <r>
      <rPr>
        <sz val="12"/>
        <color theme="1"/>
        <rFont val="微軟正黑體"/>
        <family val="2"/>
        <charset val="136"/>
      </rPr>
      <t>勞退雇主負擔：</t>
    </r>
    <r>
      <rPr>
        <sz val="12"/>
        <color theme="1"/>
        <rFont val="Times New Roman"/>
        <family val="1"/>
      </rPr>
      <t>522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C</t>
    </r>
    <r>
      <rPr>
        <sz val="12"/>
        <color theme="1"/>
        <rFont val="微軟正黑體"/>
        <family val="2"/>
        <charset val="136"/>
      </rPr>
      <t>二代補充保費</t>
    </r>
    <r>
      <rPr>
        <sz val="12"/>
        <color theme="1"/>
        <rFont val="Times New Roman"/>
        <family val="1"/>
      </rPr>
      <t>=8,624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(A)*2.11%=182</t>
    </r>
    <r>
      <rPr>
        <sz val="12"/>
        <color theme="1"/>
        <rFont val="微軟正黑體"/>
        <family val="2"/>
        <charset val="136"/>
      </rPr>
      <t xml:space="preserve">元
</t>
    </r>
    <r>
      <rPr>
        <b/>
        <sz val="12"/>
        <color rgb="FFFF0000"/>
        <rFont val="微軟正黑體"/>
        <family val="2"/>
        <charset val="136"/>
      </rPr>
      <t>D.職災保險費：41元</t>
    </r>
    <r>
      <rPr>
        <sz val="12"/>
        <color theme="1"/>
        <rFont val="微軟正黑體"/>
        <family val="2"/>
        <charset val="136"/>
      </rPr>
      <t xml:space="preserve">
合計：</t>
    </r>
    <r>
      <rPr>
        <sz val="12"/>
        <color theme="1"/>
        <rFont val="Times New Roman"/>
        <family val="1"/>
      </rPr>
      <t>((1)+(2))*11</t>
    </r>
    <r>
      <rPr>
        <sz val="12"/>
        <color theme="1"/>
        <rFont val="微軟正黑體"/>
        <family val="2"/>
        <charset val="136"/>
      </rPr>
      <t>月</t>
    </r>
    <r>
      <rPr>
        <sz val="12"/>
        <color theme="1"/>
        <rFont val="Times New Roman"/>
        <family val="1"/>
      </rPr>
      <t>=113,751</t>
    </r>
    <r>
      <rPr>
        <sz val="12"/>
        <color theme="1"/>
        <rFont val="微軟正黑體"/>
        <family val="2"/>
        <charset val="136"/>
      </rPr>
      <t>元</t>
    </r>
    <phoneticPr fontId="3" type="noConversion"/>
  </si>
  <si>
    <r>
      <t>116</t>
    </r>
    <r>
      <rPr>
        <b/>
        <sz val="14"/>
        <color theme="1"/>
        <rFont val="微軟正黑體"/>
        <family val="2"/>
        <charset val="136"/>
      </rPr>
      <t>學年度教學實踐研究計畫預算編列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微軟正黑體"/>
        <family val="2"/>
        <charset val="136"/>
      </rPr>
      <t>參考範例</t>
    </r>
    <r>
      <rPr>
        <b/>
        <sz val="14"/>
        <color theme="1"/>
        <rFont val="Times New Roman"/>
        <family val="1"/>
      </rPr>
      <t>)/</t>
    </r>
    <r>
      <rPr>
        <b/>
        <sz val="14"/>
        <color rgb="FF0000FF"/>
        <rFont val="微軟正黑體"/>
        <family val="2"/>
        <charset val="136"/>
      </rPr>
      <t>每計畫至多編列</t>
    </r>
    <r>
      <rPr>
        <b/>
        <sz val="14"/>
        <color rgb="FF0000FF"/>
        <rFont val="Times New Roman"/>
        <family val="1"/>
      </rPr>
      <t>50</t>
    </r>
    <r>
      <rPr>
        <b/>
        <sz val="14"/>
        <color rgb="FF0000FF"/>
        <rFont val="微軟正黑體"/>
        <family val="2"/>
        <charset val="136"/>
      </rPr>
      <t>萬元</t>
    </r>
    <r>
      <rPr>
        <b/>
        <sz val="14"/>
        <color theme="1"/>
        <rFont val="Times New Roman"/>
        <family val="1"/>
      </rPr>
      <t xml:space="preserve">
</t>
    </r>
    <r>
      <rPr>
        <b/>
        <sz val="14"/>
        <color rgb="FFFF0000"/>
        <rFont val="Microsoft JhengHei Light"/>
        <family val="2"/>
        <charset val="136"/>
      </rPr>
      <t>版本更新日期：115年9月18日</t>
    </r>
    <phoneticPr fontId="3" type="noConversion"/>
  </si>
  <si>
    <r>
      <rPr>
        <sz val="12"/>
        <color rgb="FFFF0000"/>
        <rFont val="標楷體"/>
        <family val="4"/>
        <charset val="136"/>
      </rPr>
      <t xml:space="preserve">說明：
</t>
    </r>
    <r>
      <rPr>
        <sz val="12"/>
        <color rgb="FFFF0000"/>
        <rFont val="Times New Roman"/>
        <family val="1"/>
      </rPr>
      <t xml:space="preserve">1. </t>
    </r>
    <r>
      <rPr>
        <sz val="12"/>
        <color rgb="FFFF0000"/>
        <rFont val="標楷體"/>
        <family val="4"/>
        <charset val="136"/>
      </rPr>
      <t>學士級</t>
    </r>
    <r>
      <rPr>
        <sz val="12"/>
        <color rgb="FFFF0000"/>
        <rFont val="Times New Roman"/>
        <family val="1"/>
      </rPr>
      <t>/</t>
    </r>
    <r>
      <rPr>
        <sz val="12"/>
        <color rgb="FFFF0000"/>
        <rFont val="標楷體"/>
        <family val="4"/>
        <charset val="136"/>
      </rPr>
      <t>碩士級兼任助理薪資為</t>
    </r>
    <r>
      <rPr>
        <sz val="12"/>
        <color rgb="FFFF0000"/>
        <rFont val="Times New Roman"/>
        <family val="1"/>
      </rPr>
      <t>4</t>
    </r>
    <r>
      <rPr>
        <sz val="12"/>
        <color rgb="FFFF0000"/>
        <rFont val="標楷體"/>
        <family val="4"/>
        <charset val="136"/>
      </rPr>
      <t>千</t>
    </r>
    <r>
      <rPr>
        <sz val="12"/>
        <color rgb="FFFF0000"/>
        <rFont val="Times New Roman"/>
        <family val="1"/>
      </rPr>
      <t>~6</t>
    </r>
    <r>
      <rPr>
        <sz val="12"/>
        <color rgb="FFFF0000"/>
        <rFont val="標楷體"/>
        <family val="4"/>
        <charset val="136"/>
      </rPr>
      <t>千元；博士級兼任助理薪資為</t>
    </r>
    <r>
      <rPr>
        <sz val="12"/>
        <color rgb="FFFF0000"/>
        <rFont val="Times New Roman"/>
        <family val="1"/>
      </rPr>
      <t>1</t>
    </r>
    <r>
      <rPr>
        <sz val="12"/>
        <color rgb="FFFF0000"/>
        <rFont val="標楷體"/>
        <family val="4"/>
        <charset val="136"/>
      </rPr>
      <t xml:space="preserve">萬元。
</t>
    </r>
    <r>
      <rPr>
        <sz val="12"/>
        <color rgb="FFFF0000"/>
        <rFont val="Times New Roman"/>
        <family val="1"/>
      </rPr>
      <t xml:space="preserve">2. 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標楷體"/>
        <family val="4"/>
        <charset val="136"/>
      </rPr>
      <t>建議不要編列人事費兼任助理</t>
    </r>
    <r>
      <rPr>
        <sz val="12"/>
        <color rgb="FFFF0000"/>
        <rFont val="Times New Roman"/>
        <family val="1"/>
      </rPr>
      <t>(</t>
    </r>
    <r>
      <rPr>
        <sz val="12"/>
        <color rgb="FFFF0000"/>
        <rFont val="標楷體"/>
        <family val="4"/>
        <charset val="136"/>
      </rPr>
      <t>學士、碩士</t>
    </r>
    <r>
      <rPr>
        <sz val="12"/>
        <color rgb="FFFF0000"/>
        <rFont val="Times New Roman"/>
        <family val="1"/>
      </rPr>
      <t>)</t>
    </r>
    <r>
      <rPr>
        <b/>
        <sz val="12"/>
        <color rgb="FFFF0000"/>
        <rFont val="標楷體"/>
        <family val="4"/>
        <charset val="136"/>
      </rPr>
      <t>，改由業務費工讀費項目編列</t>
    </r>
    <r>
      <rPr>
        <sz val="12"/>
        <color rgb="FFFF0000"/>
        <rFont val="標楷體"/>
        <family val="4"/>
        <charset val="136"/>
      </rPr>
      <t xml:space="preserve">，避免保費問題有餘額無法流用。餘額須繳回教育部。
</t>
    </r>
    <r>
      <rPr>
        <sz val="12"/>
        <color rgb="FFFF0000"/>
        <rFont val="Times New Roman"/>
        <family val="1"/>
      </rPr>
      <t xml:space="preserve">3.  </t>
    </r>
    <r>
      <rPr>
        <sz val="12"/>
        <color rgb="FFFF0000"/>
        <rFont val="標楷體"/>
        <family val="4"/>
        <charset val="136"/>
      </rPr>
      <t xml:space="preserve">計畫申請時未編列博士級兼任助理者，核定階段經費調整無法再行增列此項目。
</t>
    </r>
    <r>
      <rPr>
        <sz val="12"/>
        <color rgb="FFFF0000"/>
        <rFont val="Times New Roman"/>
        <family val="1"/>
      </rPr>
      <t xml:space="preserve">4. </t>
    </r>
    <r>
      <rPr>
        <sz val="12"/>
        <color rgb="FFFF0000"/>
        <rFont val="標楷體"/>
        <family val="4"/>
        <charset val="136"/>
      </rPr>
      <t>【新增】</t>
    </r>
    <r>
      <rPr>
        <sz val="12"/>
        <color rgb="FFFF0000"/>
        <rFont val="Times New Roman"/>
        <family val="1"/>
      </rPr>
      <t>116</t>
    </r>
    <r>
      <rPr>
        <sz val="12"/>
        <color rgb="FFFF0000"/>
        <rFont val="標楷體"/>
        <family val="4"/>
        <charset val="136"/>
      </rPr>
      <t>年起本校另由計畫自行支付職災保險費用</t>
    </r>
    <phoneticPr fontId="3" type="noConversion"/>
  </si>
  <si>
    <r>
      <rPr>
        <b/>
        <sz val="14"/>
        <color theme="1"/>
        <rFont val="標楷體"/>
        <family val="4"/>
        <charset val="136"/>
      </rPr>
      <t>業務費</t>
    </r>
    <r>
      <rPr>
        <b/>
        <sz val="14"/>
        <color theme="1"/>
        <rFont val="Times New Roman"/>
        <family val="4"/>
      </rPr>
      <t>-</t>
    </r>
    <r>
      <rPr>
        <b/>
        <sz val="14"/>
        <color theme="1"/>
        <rFont val="Times New Roman"/>
        <family val="1"/>
      </rPr>
      <t>116</t>
    </r>
    <r>
      <rPr>
        <b/>
        <sz val="14"/>
        <color theme="1"/>
        <rFont val="標楷體"/>
        <family val="4"/>
        <charset val="136"/>
      </rPr>
      <t>年度工讀費編列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>保費對照表</t>
    </r>
    <r>
      <rPr>
        <b/>
        <sz val="14"/>
        <color theme="1"/>
        <rFont val="Times New Roman"/>
        <family val="4"/>
        <charset val="136"/>
      </rPr>
      <t xml:space="preserve"> (</t>
    </r>
    <r>
      <rPr>
        <b/>
        <sz val="14"/>
        <color rgb="FFFF0000"/>
        <rFont val="Times New Roman"/>
        <family val="4"/>
        <charset val="136"/>
      </rPr>
      <t>115.09.18</t>
    </r>
    <r>
      <rPr>
        <b/>
        <sz val="14"/>
        <color rgb="FFFF0000"/>
        <rFont val="標楷體"/>
        <family val="4"/>
        <charset val="136"/>
      </rPr>
      <t>版本</t>
    </r>
    <r>
      <rPr>
        <b/>
        <sz val="14"/>
        <color theme="1"/>
        <rFont val="Times New Roman"/>
        <family val="4"/>
      </rPr>
      <t>)</t>
    </r>
    <phoneticPr fontId="3" type="noConversion"/>
  </si>
  <si>
    <r>
      <rPr>
        <b/>
        <sz val="12"/>
        <color theme="1"/>
        <rFont val="微軟正黑體"/>
        <family val="2"/>
        <charset val="136"/>
      </rPr>
      <t xml:space="preserve">兼任行政助理
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微軟正黑體"/>
        <family val="2"/>
        <charset val="136"/>
      </rPr>
      <t>每月</t>
    </r>
    <r>
      <rPr>
        <b/>
        <sz val="12"/>
        <color rgb="FF0000FF"/>
        <rFont val="Times New Roman"/>
        <family val="1"/>
      </rPr>
      <t>4,000-6,000</t>
    </r>
    <r>
      <rPr>
        <b/>
        <sz val="12"/>
        <color theme="1"/>
        <rFont val="微軟正黑體"/>
        <family val="2"/>
        <charset val="136"/>
      </rPr>
      <t>元</t>
    </r>
    <r>
      <rPr>
        <b/>
        <sz val="12"/>
        <color theme="1"/>
        <rFont val="Times New Roman"/>
        <family val="1"/>
      </rPr>
      <t>)-&gt;</t>
    </r>
    <r>
      <rPr>
        <b/>
        <sz val="12"/>
        <color theme="1"/>
        <rFont val="微軟正黑體"/>
        <family val="2"/>
        <charset val="136"/>
      </rPr>
      <t>依教育部系統為主</t>
    </r>
    <phoneticPr fontId="6" type="noConversion"/>
  </si>
  <si>
    <r>
      <rPr>
        <sz val="12"/>
        <color theme="1"/>
        <rFont val="微軟正黑體"/>
        <family val="2"/>
        <charset val="136"/>
      </rPr>
      <t xml:space="preserve">協助教學事務、辦理活動、數據整理與分析。
</t>
    </r>
    <r>
      <rPr>
        <sz val="12"/>
        <color theme="1"/>
        <rFont val="Times New Roman"/>
        <family val="1"/>
      </rPr>
      <t>(1)</t>
    </r>
    <r>
      <rPr>
        <sz val="12"/>
        <color theme="1"/>
        <rFont val="微軟正黑體"/>
        <family val="2"/>
        <charset val="136"/>
      </rPr>
      <t>薪資：</t>
    </r>
    <r>
      <rPr>
        <sz val="12"/>
        <color theme="1"/>
        <rFont val="Times New Roman"/>
        <family val="1"/>
      </rPr>
      <t xml:space="preserve"> 5,000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*1</t>
    </r>
    <r>
      <rPr>
        <sz val="12"/>
        <color theme="1"/>
        <rFont val="微軟正黑體"/>
        <family val="2"/>
        <charset val="136"/>
      </rPr>
      <t>人</t>
    </r>
    <r>
      <rPr>
        <sz val="12"/>
        <color theme="1"/>
        <rFont val="Times New Roman"/>
        <family val="1"/>
      </rPr>
      <t>=5,000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(2)</t>
    </r>
    <r>
      <rPr>
        <sz val="12"/>
        <color theme="1"/>
        <rFont val="微軟正黑體"/>
        <family val="2"/>
        <charset val="136"/>
      </rPr>
      <t>保費：</t>
    </r>
    <r>
      <rPr>
        <sz val="12"/>
        <color theme="1"/>
        <rFont val="Times New Roman"/>
        <family val="1"/>
      </rPr>
      <t>A+B+C=1,479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A.</t>
    </r>
    <r>
      <rPr>
        <sz val="12"/>
        <color theme="1"/>
        <rFont val="微軟正黑體"/>
        <family val="2"/>
        <charset val="136"/>
      </rPr>
      <t>勞保雇主負擔：</t>
    </r>
    <r>
      <rPr>
        <sz val="12"/>
        <color theme="1"/>
        <rFont val="Times New Roman"/>
        <family val="1"/>
      </rPr>
      <t>972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*1</t>
    </r>
    <r>
      <rPr>
        <sz val="12"/>
        <color theme="1"/>
        <rFont val="微軟正黑體"/>
        <family val="2"/>
        <charset val="136"/>
      </rPr>
      <t>人</t>
    </r>
    <r>
      <rPr>
        <sz val="12"/>
        <color theme="1"/>
        <rFont val="Times New Roman"/>
        <family val="1"/>
      </rPr>
      <t xml:space="preserve">=972 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B.</t>
    </r>
    <r>
      <rPr>
        <sz val="12"/>
        <color theme="1"/>
        <rFont val="微軟正黑體"/>
        <family val="2"/>
        <charset val="136"/>
      </rPr>
      <t>勞退雇主負擔：</t>
    </r>
    <r>
      <rPr>
        <sz val="12"/>
        <color theme="1"/>
        <rFont val="Times New Roman"/>
        <family val="1"/>
      </rPr>
      <t>360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>*1</t>
    </r>
    <r>
      <rPr>
        <sz val="12"/>
        <color theme="1"/>
        <rFont val="微軟正黑體"/>
        <family val="2"/>
        <charset val="136"/>
      </rPr>
      <t>人</t>
    </r>
    <r>
      <rPr>
        <sz val="12"/>
        <color theme="1"/>
        <rFont val="Times New Roman"/>
        <family val="1"/>
      </rPr>
      <t>=360</t>
    </r>
    <r>
      <rPr>
        <sz val="12"/>
        <color theme="1"/>
        <rFont val="微軟正黑體"/>
        <family val="2"/>
        <charset val="136"/>
      </rPr>
      <t xml:space="preserve">元
</t>
    </r>
    <r>
      <rPr>
        <sz val="12"/>
        <color theme="1"/>
        <rFont val="Times New Roman"/>
        <family val="1"/>
      </rPr>
      <t>C</t>
    </r>
    <r>
      <rPr>
        <sz val="12"/>
        <color theme="1"/>
        <rFont val="微軟正黑體"/>
        <family val="2"/>
        <charset val="136"/>
      </rPr>
      <t>二代補充保費：</t>
    </r>
    <r>
      <rPr>
        <sz val="12"/>
        <color theme="1"/>
        <rFont val="Times New Roman"/>
        <family val="1"/>
      </rPr>
      <t xml:space="preserve"> 5,000</t>
    </r>
    <r>
      <rPr>
        <sz val="12"/>
        <color theme="1"/>
        <rFont val="微軟正黑體"/>
        <family val="2"/>
        <charset val="136"/>
      </rPr>
      <t>元</t>
    </r>
    <r>
      <rPr>
        <sz val="12"/>
        <color theme="1"/>
        <rFont val="Times New Roman"/>
        <family val="1"/>
      </rPr>
      <t xml:space="preserve">(A)*2.11%=106 </t>
    </r>
    <r>
      <rPr>
        <sz val="12"/>
        <color theme="1"/>
        <rFont val="微軟正黑體"/>
        <family val="2"/>
        <charset val="136"/>
      </rPr>
      <t xml:space="preserve">元
</t>
    </r>
    <r>
      <rPr>
        <b/>
        <sz val="12"/>
        <color rgb="FFFF0000"/>
        <rFont val="Times New Roman"/>
        <family val="1"/>
      </rPr>
      <t>D.</t>
    </r>
    <r>
      <rPr>
        <b/>
        <sz val="12"/>
        <color rgb="FFFF0000"/>
        <rFont val="微軟正黑體"/>
        <family val="2"/>
        <charset val="136"/>
      </rPr>
      <t>職災保險費：</t>
    </r>
    <r>
      <rPr>
        <b/>
        <sz val="12"/>
        <color rgb="FFFF0000"/>
        <rFont val="Times New Roman"/>
        <family val="1"/>
      </rPr>
      <t>41</t>
    </r>
    <r>
      <rPr>
        <b/>
        <sz val="12"/>
        <color rgb="FFFF0000"/>
        <rFont val="微軟正黑體"/>
        <family val="2"/>
        <charset val="136"/>
      </rPr>
      <t>元</t>
    </r>
    <r>
      <rPr>
        <sz val="12"/>
        <color theme="1"/>
        <rFont val="微軟正黑體"/>
        <family val="2"/>
        <charset val="136"/>
      </rPr>
      <t xml:space="preserve">
合計：</t>
    </r>
    <r>
      <rPr>
        <sz val="12"/>
        <color theme="1"/>
        <rFont val="Times New Roman"/>
        <family val="1"/>
      </rPr>
      <t>((1)+(2))*11</t>
    </r>
    <r>
      <rPr>
        <sz val="12"/>
        <color theme="1"/>
        <rFont val="微軟正黑體"/>
        <family val="2"/>
        <charset val="136"/>
      </rPr>
      <t>月</t>
    </r>
    <r>
      <rPr>
        <sz val="12"/>
        <color theme="1"/>
        <rFont val="Times New Roman"/>
        <family val="1"/>
      </rPr>
      <t>=71,269</t>
    </r>
    <r>
      <rPr>
        <sz val="12"/>
        <color theme="1"/>
        <rFont val="微軟正黑體"/>
        <family val="2"/>
        <charset val="136"/>
      </rPr>
      <t>元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</si>
</sst>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);[Red]\(#,##0\)"/>
    <numFmt numFmtId="177" formatCode="#,##0_ "/>
    <numFmt numFmtId="178" formatCode="#&quot;小時&quot;"/>
    <numFmt numFmtId="179" formatCode="#&quot;元&quot;"/>
  </numFmts>
  <fonts count="72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4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rgb="FFFF0000"/>
      <name val="細明體"/>
      <family val="3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.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FF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  <charset val="136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color theme="1"/>
      <name val="Times New Roman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4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theme="0" tint="-0.499984740745262"/>
      <name val="Times New Roman"/>
      <family val="1"/>
    </font>
    <font>
      <b/>
      <sz val="12"/>
      <color theme="1"/>
      <name val="Times New Roman"/>
      <family val="4"/>
      <charset val="136"/>
    </font>
    <font>
      <b/>
      <sz val="12"/>
      <color rgb="FF00B0F0"/>
      <name val="Times New Roman"/>
      <family val="1"/>
    </font>
    <font>
      <b/>
      <sz val="12"/>
      <color rgb="FF00B0F0"/>
      <name val="標楷體"/>
      <family val="4"/>
      <charset val="136"/>
    </font>
    <font>
      <b/>
      <sz val="12"/>
      <color theme="0" tint="-0.499984740745262"/>
      <name val="Times New Roman"/>
      <family val="1"/>
    </font>
    <font>
      <b/>
      <sz val="12"/>
      <color theme="0" tint="-0.499984740745262"/>
      <name val="標楷體"/>
      <family val="4"/>
      <charset val="136"/>
    </font>
    <font>
      <sz val="12"/>
      <color rgb="FF00B0F0"/>
      <name val="標楷體"/>
      <family val="4"/>
      <charset val="136"/>
    </font>
    <font>
      <strike/>
      <sz val="12"/>
      <color rgb="FFFF0000"/>
      <name val="Times New Roman"/>
      <family val="1"/>
    </font>
    <font>
      <b/>
      <sz val="12"/>
      <color theme="0" tint="-0.499984740745262"/>
      <name val="細明體"/>
      <family val="3"/>
      <charset val="136"/>
    </font>
    <font>
      <b/>
      <sz val="12"/>
      <color theme="0" tint="-0.499984740745262"/>
      <name val="Times New Roman"/>
      <family val="4"/>
      <charset val="136"/>
    </font>
    <font>
      <b/>
      <sz val="14"/>
      <color rgb="FFFF0000"/>
      <name val="Times New Roman"/>
      <family val="1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微軟正黑體"/>
      <family val="2"/>
      <charset val="136"/>
    </font>
    <font>
      <b/>
      <sz val="14"/>
      <color rgb="FF0000FF"/>
      <name val="Times New Roman"/>
      <family val="1"/>
    </font>
    <font>
      <b/>
      <sz val="14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u/>
      <sz val="12"/>
      <color theme="1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12"/>
      <color rgb="FFFF0000"/>
      <name val="微軟正黑體"/>
      <family val="2"/>
      <charset val="136"/>
    </font>
    <font>
      <b/>
      <u/>
      <sz val="14"/>
      <color theme="1"/>
      <name val="微軟正黑體"/>
      <family val="2"/>
      <charset val="136"/>
    </font>
    <font>
      <b/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u/>
      <sz val="12"/>
      <color rgb="FFFF0000"/>
      <name val="Times New Roman"/>
      <family val="1"/>
    </font>
    <font>
      <sz val="12"/>
      <color rgb="FFFF0000"/>
      <name val="Times New Roman"/>
      <family val="2"/>
      <charset val="136"/>
    </font>
    <font>
      <sz val="12"/>
      <color theme="1"/>
      <name val="Times New Roman"/>
      <family val="2"/>
      <charset val="136"/>
    </font>
    <font>
      <b/>
      <sz val="12"/>
      <color theme="1"/>
      <name val="Times New Roman"/>
      <family val="2"/>
      <charset val="136"/>
    </font>
    <font>
      <b/>
      <sz val="14"/>
      <color rgb="FFFF0000"/>
      <name val="Times New Roman"/>
      <family val="4"/>
      <charset val="136"/>
    </font>
    <font>
      <b/>
      <sz val="14"/>
      <color rgb="FFFF0000"/>
      <name val="標楷體"/>
      <family val="4"/>
      <charset val="136"/>
    </font>
    <font>
      <sz val="12"/>
      <color theme="1"/>
      <name val="Times New Roman"/>
      <family val="4"/>
      <charset val="136"/>
    </font>
    <font>
      <b/>
      <sz val="14"/>
      <color rgb="FFFF0000"/>
      <name val="Microsoft JhengHei Light"/>
      <family val="2"/>
      <charset val="136"/>
    </font>
    <font>
      <sz val="12"/>
      <color rgb="FFFF0000"/>
      <name val="Times New Roman"/>
      <family val="4"/>
      <charset val="136"/>
    </font>
    <font>
      <b/>
      <sz val="1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12"/>
      <color rgb="FFFF0000"/>
      <name val="新細明體"/>
      <family val="4"/>
      <charset val="136"/>
    </font>
    <font>
      <b/>
      <sz val="12"/>
      <color rgb="FFFF0000"/>
      <name val="Times New Roman"/>
      <family val="2"/>
    </font>
    <font>
      <b/>
      <sz val="12"/>
      <color rgb="FFFF0000"/>
      <name val="新細明體"/>
      <family val="2"/>
      <charset val="136"/>
    </font>
    <font>
      <b/>
      <sz val="12"/>
      <color rgb="FFFF0000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vertical="center" wrapText="1"/>
    </xf>
    <xf numFmtId="0" fontId="7" fillId="2" borderId="2" xfId="0" applyFont="1" applyFill="1" applyBorder="1" applyAlignment="1" applyProtection="1">
      <alignment horizontal="center" vertical="center" wrapText="1" readingOrder="1"/>
    </xf>
    <xf numFmtId="0" fontId="4" fillId="2" borderId="2" xfId="0" applyFont="1" applyFill="1" applyBorder="1" applyAlignment="1" applyProtection="1">
      <alignment horizontal="center" vertical="center" wrapText="1" readingOrder="1"/>
    </xf>
    <xf numFmtId="0" fontId="8" fillId="0" borderId="0" xfId="0" applyFont="1" applyBorder="1">
      <alignment vertical="center"/>
    </xf>
    <xf numFmtId="176" fontId="4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vertical="center"/>
    </xf>
    <xf numFmtId="176" fontId="4" fillId="0" borderId="2" xfId="0" quotePrefix="1" applyNumberFormat="1" applyFont="1" applyFill="1" applyBorder="1" applyAlignment="1" applyProtection="1">
      <alignment horizontal="center" vertical="center" wrapText="1"/>
      <protection locked="0"/>
    </xf>
    <xf numFmtId="3" fontId="9" fillId="3" borderId="2" xfId="0" applyNumberFormat="1" applyFont="1" applyFill="1" applyBorder="1" applyAlignment="1" applyProtection="1">
      <alignment vertical="center" wrapText="1"/>
      <protection locked="0"/>
    </xf>
    <xf numFmtId="176" fontId="4" fillId="3" borderId="2" xfId="0" applyNumberFormat="1" applyFont="1" applyFill="1" applyBorder="1" applyAlignment="1" applyProtection="1">
      <alignment horizontal="right" vertical="center" wrapText="1"/>
      <protection locked="0"/>
    </xf>
    <xf numFmtId="176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176" fontId="9" fillId="3" borderId="2" xfId="0" applyNumberFormat="1" applyFont="1" applyFill="1" applyBorder="1" applyAlignment="1" applyProtection="1">
      <alignment horizontal="right" vertical="center"/>
    </xf>
    <xf numFmtId="0" fontId="4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176" fontId="10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9" fillId="4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>
      <alignment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11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176" fontId="13" fillId="0" borderId="3" xfId="0" applyNumberFormat="1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center" vertical="center"/>
    </xf>
    <xf numFmtId="176" fontId="13" fillId="0" borderId="3" xfId="0" applyNumberFormat="1" applyFont="1" applyBorder="1">
      <alignment vertical="center"/>
    </xf>
    <xf numFmtId="3" fontId="13" fillId="0" borderId="3" xfId="0" applyNumberFormat="1" applyFont="1" applyBorder="1" applyAlignment="1" applyProtection="1">
      <alignment horizontal="left" vertical="top" wrapText="1"/>
      <protection locked="0"/>
    </xf>
    <xf numFmtId="3" fontId="7" fillId="0" borderId="2" xfId="0" applyNumberFormat="1" applyFont="1" applyFill="1" applyBorder="1" applyAlignment="1" applyProtection="1">
      <alignment horizontal="left" vertical="top" wrapText="1"/>
      <protection locked="0"/>
    </xf>
    <xf numFmtId="176" fontId="13" fillId="0" borderId="3" xfId="0" applyNumberFormat="1" applyFont="1" applyFill="1" applyBorder="1" applyAlignment="1">
      <alignment horizontal="right" vertical="center"/>
    </xf>
    <xf numFmtId="3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2" xfId="0" applyFont="1" applyFill="1" applyBorder="1">
      <alignment vertical="center"/>
    </xf>
    <xf numFmtId="3" fontId="9" fillId="4" borderId="2" xfId="0" applyNumberFormat="1" applyFont="1" applyFill="1" applyBorder="1" applyAlignment="1" applyProtection="1">
      <alignment horizontal="right" vertical="center" wrapText="1"/>
      <protection locked="0"/>
    </xf>
    <xf numFmtId="3" fontId="9" fillId="4" borderId="2" xfId="0" applyNumberFormat="1" applyFont="1" applyFill="1" applyBorder="1" applyAlignment="1" applyProtection="1">
      <alignment vertical="center" wrapText="1"/>
      <protection locked="0"/>
    </xf>
    <xf numFmtId="0" fontId="13" fillId="0" borderId="2" xfId="0" applyFont="1" applyBorder="1" applyAlignment="1">
      <alignment vertical="center" wrapText="1"/>
    </xf>
    <xf numFmtId="177" fontId="9" fillId="3" borderId="2" xfId="0" applyNumberFormat="1" applyFont="1" applyFill="1" applyBorder="1" applyAlignment="1" applyProtection="1">
      <alignment vertical="center"/>
      <protection locked="0"/>
    </xf>
    <xf numFmtId="0" fontId="9" fillId="3" borderId="2" xfId="0" applyFont="1" applyFill="1" applyBorder="1" applyAlignment="1" applyProtection="1">
      <alignment vertical="center"/>
      <protection locked="0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176" fontId="4" fillId="2" borderId="2" xfId="0" applyNumberFormat="1" applyFont="1" applyFill="1" applyBorder="1">
      <alignment vertical="center"/>
    </xf>
    <xf numFmtId="0" fontId="4" fillId="2" borderId="2" xfId="0" applyFont="1" applyFill="1" applyBorder="1">
      <alignment vertical="center"/>
    </xf>
    <xf numFmtId="1" fontId="4" fillId="2" borderId="2" xfId="0" applyNumberFormat="1" applyFont="1" applyFill="1" applyBorder="1">
      <alignment vertical="center"/>
    </xf>
    <xf numFmtId="0" fontId="27" fillId="0" borderId="0" xfId="0" applyFont="1">
      <alignment vertical="center"/>
    </xf>
    <xf numFmtId="0" fontId="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25" fillId="0" borderId="9" xfId="0" applyFont="1" applyBorder="1">
      <alignment vertical="center"/>
    </xf>
    <xf numFmtId="0" fontId="33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78" fontId="4" fillId="2" borderId="9" xfId="0" applyNumberFormat="1" applyFont="1" applyFill="1" applyBorder="1" applyAlignment="1">
      <alignment horizontal="center" vertical="center"/>
    </xf>
    <xf numFmtId="179" fontId="4" fillId="2" borderId="9" xfId="0" applyNumberFormat="1" applyFont="1" applyFill="1" applyBorder="1" applyAlignment="1">
      <alignment horizontal="right" vertical="center"/>
    </xf>
    <xf numFmtId="179" fontId="4" fillId="2" borderId="2" xfId="0" applyNumberFormat="1" applyFont="1" applyFill="1" applyBorder="1" applyAlignment="1">
      <alignment horizontal="right" vertical="center"/>
    </xf>
    <xf numFmtId="178" fontId="4" fillId="5" borderId="2" xfId="0" applyNumberFormat="1" applyFont="1" applyFill="1" applyBorder="1" applyAlignment="1">
      <alignment horizontal="center" vertical="center"/>
    </xf>
    <xf numFmtId="179" fontId="4" fillId="5" borderId="2" xfId="0" applyNumberFormat="1" applyFont="1" applyFill="1" applyBorder="1">
      <alignment vertical="center"/>
    </xf>
    <xf numFmtId="178" fontId="4" fillId="2" borderId="2" xfId="0" applyNumberFormat="1" applyFont="1" applyFill="1" applyBorder="1" applyAlignment="1">
      <alignment horizontal="center" vertical="center"/>
    </xf>
    <xf numFmtId="179" fontId="4" fillId="2" borderId="2" xfId="0" applyNumberFormat="1" applyFont="1" applyFill="1" applyBorder="1">
      <alignment vertical="center"/>
    </xf>
    <xf numFmtId="179" fontId="4" fillId="5" borderId="9" xfId="0" applyNumberFormat="1" applyFont="1" applyFill="1" applyBorder="1" applyAlignment="1">
      <alignment horizontal="right" vertical="center"/>
    </xf>
    <xf numFmtId="179" fontId="4" fillId="5" borderId="2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/>
    </xf>
    <xf numFmtId="178" fontId="34" fillId="0" borderId="0" xfId="0" applyNumberFormat="1" applyFont="1" applyFill="1" applyBorder="1" applyAlignment="1">
      <alignment horizontal="center" vertical="center"/>
    </xf>
    <xf numFmtId="179" fontId="34" fillId="0" borderId="0" xfId="0" applyNumberFormat="1" applyFont="1" applyFill="1" applyBorder="1">
      <alignment vertical="center"/>
    </xf>
    <xf numFmtId="178" fontId="35" fillId="0" borderId="0" xfId="0" applyNumberFormat="1" applyFont="1" applyFill="1" applyBorder="1" applyAlignment="1">
      <alignment horizontal="left" vertical="center"/>
    </xf>
    <xf numFmtId="0" fontId="27" fillId="0" borderId="0" xfId="0" applyFont="1" applyFill="1" applyBorder="1">
      <alignment vertical="center"/>
    </xf>
    <xf numFmtId="178" fontId="27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 indent="1"/>
    </xf>
    <xf numFmtId="178" fontId="4" fillId="5" borderId="9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 applyProtection="1">
      <alignment horizontal="center" vertical="center" wrapText="1" readingOrder="1"/>
    </xf>
    <xf numFmtId="0" fontId="4" fillId="5" borderId="2" xfId="0" applyFont="1" applyFill="1" applyBorder="1" applyAlignment="1" applyProtection="1">
      <alignment horizontal="center" vertical="center" wrapText="1" readingOrder="1"/>
    </xf>
    <xf numFmtId="176" fontId="4" fillId="7" borderId="2" xfId="0" applyNumberFormat="1" applyFont="1" applyFill="1" applyBorder="1">
      <alignment vertical="center"/>
    </xf>
    <xf numFmtId="0" fontId="4" fillId="7" borderId="2" xfId="0" applyFont="1" applyFill="1" applyBorder="1">
      <alignment vertical="center"/>
    </xf>
    <xf numFmtId="41" fontId="4" fillId="2" borderId="2" xfId="0" applyNumberFormat="1" applyFont="1" applyFill="1" applyBorder="1">
      <alignment vertical="center"/>
    </xf>
    <xf numFmtId="41" fontId="4" fillId="7" borderId="2" xfId="0" applyNumberFormat="1" applyFont="1" applyFill="1" applyBorder="1">
      <alignment vertical="center"/>
    </xf>
    <xf numFmtId="0" fontId="19" fillId="0" borderId="0" xfId="0" applyFont="1" applyFill="1" applyAlignment="1">
      <alignment vertical="center" wrapText="1"/>
    </xf>
    <xf numFmtId="179" fontId="4" fillId="0" borderId="0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readingOrder="1"/>
    </xf>
    <xf numFmtId="0" fontId="9" fillId="0" borderId="2" xfId="0" applyFont="1" applyFill="1" applyBorder="1" applyAlignment="1" applyProtection="1">
      <alignment horizontal="center" vertical="top" wrapText="1"/>
      <protection locked="0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176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2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readingOrder="1"/>
    </xf>
    <xf numFmtId="176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3" fontId="4" fillId="0" borderId="2" xfId="0" applyNumberFormat="1" applyFont="1" applyBorder="1" applyAlignment="1" applyProtection="1">
      <alignment horizontal="left" vertical="top" wrapText="1"/>
      <protection locked="0"/>
    </xf>
    <xf numFmtId="0" fontId="56" fillId="0" borderId="2" xfId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4" fillId="0" borderId="0" xfId="0" applyFont="1" applyFill="1">
      <alignment vertical="center"/>
    </xf>
    <xf numFmtId="3" fontId="59" fillId="0" borderId="2" xfId="0" applyNumberFormat="1" applyFont="1" applyBorder="1" applyAlignment="1" applyProtection="1">
      <alignment horizontal="left" vertical="top" wrapText="1"/>
      <protection locked="0"/>
    </xf>
    <xf numFmtId="3" fontId="4" fillId="0" borderId="2" xfId="0" applyNumberFormat="1" applyFont="1" applyFill="1" applyBorder="1" applyAlignment="1" applyProtection="1">
      <alignment horizontal="left" vertical="top" wrapText="1"/>
      <protection locked="0"/>
    </xf>
    <xf numFmtId="0" fontId="38" fillId="0" borderId="0" xfId="0" applyFont="1" applyFill="1" applyAlignment="1">
      <alignment vertical="center" wrapText="1"/>
    </xf>
    <xf numFmtId="0" fontId="1" fillId="0" borderId="0" xfId="1">
      <alignment vertical="center"/>
    </xf>
    <xf numFmtId="176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0" applyNumberFormat="1" applyFont="1" applyFill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center" vertical="center"/>
    </xf>
    <xf numFmtId="179" fontId="14" fillId="0" borderId="0" xfId="0" applyNumberFormat="1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 applyProtection="1">
      <alignment horizontal="left" vertical="top" wrapText="1"/>
      <protection locked="0"/>
    </xf>
    <xf numFmtId="0" fontId="25" fillId="0" borderId="0" xfId="0" applyFont="1">
      <alignment vertical="center"/>
    </xf>
    <xf numFmtId="0" fontId="4" fillId="5" borderId="2" xfId="0" applyFont="1" applyFill="1" applyBorder="1">
      <alignment vertical="center"/>
    </xf>
    <xf numFmtId="0" fontId="4" fillId="8" borderId="2" xfId="0" applyFont="1" applyFill="1" applyBorder="1">
      <alignment vertical="center"/>
    </xf>
    <xf numFmtId="1" fontId="4" fillId="5" borderId="2" xfId="0" applyNumberFormat="1" applyFont="1" applyFill="1" applyBorder="1">
      <alignment vertical="center"/>
    </xf>
    <xf numFmtId="176" fontId="4" fillId="5" borderId="2" xfId="0" applyNumberFormat="1" applyFont="1" applyFill="1" applyBorder="1">
      <alignment vertical="center"/>
    </xf>
    <xf numFmtId="41" fontId="4" fillId="5" borderId="2" xfId="0" applyNumberFormat="1" applyFont="1" applyFill="1" applyBorder="1">
      <alignment vertical="center"/>
    </xf>
    <xf numFmtId="176" fontId="4" fillId="8" borderId="2" xfId="0" applyNumberFormat="1" applyFont="1" applyFill="1" applyBorder="1">
      <alignment vertical="center"/>
    </xf>
    <xf numFmtId="41" fontId="4" fillId="8" borderId="2" xfId="0" applyNumberFormat="1" applyFont="1" applyFill="1" applyBorder="1">
      <alignment vertical="center"/>
    </xf>
    <xf numFmtId="0" fontId="19" fillId="6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readingOrder="1"/>
    </xf>
    <xf numFmtId="0" fontId="2" fillId="8" borderId="1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 applyProtection="1">
      <alignment horizontal="left" vertical="top" wrapText="1"/>
    </xf>
    <xf numFmtId="0" fontId="60" fillId="0" borderId="2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9" fillId="0" borderId="2" xfId="0" applyNumberFormat="1" applyFont="1" applyFill="1" applyBorder="1" applyAlignment="1" applyProtection="1">
      <alignment horizontal="left" vertical="top" wrapText="1"/>
      <protection locked="0"/>
    </xf>
    <xf numFmtId="3" fontId="4" fillId="0" borderId="2" xfId="0" applyNumberFormat="1" applyFont="1" applyFill="1" applyBorder="1" applyAlignment="1" applyProtection="1">
      <alignment horizontal="left" vertical="top" wrapText="1"/>
      <protection locked="0"/>
    </xf>
    <xf numFmtId="0" fontId="58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3" fontId="9" fillId="4" borderId="5" xfId="0" applyNumberFormat="1" applyFont="1" applyFill="1" applyBorder="1" applyAlignment="1" applyProtection="1">
      <alignment horizontal="left" vertical="center"/>
      <protection locked="0"/>
    </xf>
    <xf numFmtId="0" fontId="4" fillId="0" borderId="6" xfId="0" applyFont="1" applyBorder="1" applyAlignment="1">
      <alignment horizontal="left" vertical="center"/>
    </xf>
    <xf numFmtId="3" fontId="9" fillId="3" borderId="5" xfId="0" applyNumberFormat="1" applyFont="1" applyFill="1" applyBorder="1" applyAlignment="1" applyProtection="1">
      <alignment horizontal="left" vertical="center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left" vertical="center"/>
    </xf>
    <xf numFmtId="0" fontId="60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readingOrder="1"/>
    </xf>
    <xf numFmtId="0" fontId="9" fillId="0" borderId="2" xfId="0" applyFont="1" applyFill="1" applyBorder="1" applyAlignment="1" applyProtection="1">
      <alignment horizontal="center" vertical="top" wrapText="1"/>
      <protection locked="0"/>
    </xf>
    <xf numFmtId="3" fontId="59" fillId="0" borderId="2" xfId="0" applyNumberFormat="1" applyFont="1" applyBorder="1" applyAlignment="1" applyProtection="1">
      <alignment horizontal="left" vertical="center" wrapText="1"/>
      <protection locked="0"/>
    </xf>
    <xf numFmtId="3" fontId="4" fillId="0" borderId="2" xfId="0" applyNumberFormat="1" applyFont="1" applyBorder="1" applyAlignment="1" applyProtection="1">
      <alignment horizontal="left" vertical="center" wrapText="1"/>
      <protection locked="0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65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176" fontId="4" fillId="5" borderId="5" xfId="0" applyNumberFormat="1" applyFont="1" applyFill="1" applyBorder="1" applyAlignment="1">
      <alignment horizontal="right" vertical="center"/>
    </xf>
    <xf numFmtId="176" fontId="4" fillId="5" borderId="6" xfId="0" applyNumberFormat="1" applyFont="1" applyFill="1" applyBorder="1" applyAlignment="1">
      <alignment horizontal="right" vertical="center"/>
    </xf>
    <xf numFmtId="177" fontId="4" fillId="2" borderId="2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right" vertical="center"/>
    </xf>
    <xf numFmtId="176" fontId="4" fillId="2" borderId="6" xfId="0" applyNumberFormat="1" applyFont="1" applyFill="1" applyBorder="1" applyAlignment="1">
      <alignment horizontal="right" vertical="center"/>
    </xf>
    <xf numFmtId="176" fontId="4" fillId="7" borderId="5" xfId="0" applyNumberFormat="1" applyFont="1" applyFill="1" applyBorder="1" applyAlignment="1">
      <alignment horizontal="right" vertical="center"/>
    </xf>
    <xf numFmtId="176" fontId="4" fillId="7" borderId="6" xfId="0" applyNumberFormat="1" applyFont="1" applyFill="1" applyBorder="1" applyAlignment="1">
      <alignment horizontal="right" vertical="center"/>
    </xf>
    <xf numFmtId="177" fontId="4" fillId="5" borderId="2" xfId="0" applyNumberFormat="1" applyFont="1" applyFill="1" applyBorder="1" applyAlignment="1">
      <alignment horizontal="center" vertical="center"/>
    </xf>
    <xf numFmtId="176" fontId="4" fillId="5" borderId="2" xfId="0" applyNumberFormat="1" applyFont="1" applyFill="1" applyBorder="1" applyAlignment="1">
      <alignment horizontal="right" vertical="center"/>
    </xf>
    <xf numFmtId="176" fontId="4" fillId="8" borderId="5" xfId="0" applyNumberFormat="1" applyFont="1" applyFill="1" applyBorder="1" applyAlignment="1">
      <alignment horizontal="right" vertical="center"/>
    </xf>
    <xf numFmtId="176" fontId="4" fillId="8" borderId="6" xfId="0" applyNumberFormat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179" fontId="4" fillId="2" borderId="2" xfId="0" applyNumberFormat="1" applyFont="1" applyFill="1" applyBorder="1" applyAlignment="1">
      <alignment horizontal="center" vertical="center"/>
    </xf>
    <xf numFmtId="179" fontId="4" fillId="5" borderId="2" xfId="0" applyNumberFormat="1" applyFont="1" applyFill="1" applyBorder="1" applyAlignment="1">
      <alignment horizontal="center" vertical="center"/>
    </xf>
    <xf numFmtId="179" fontId="4" fillId="2" borderId="1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179" fontId="4" fillId="5" borderId="10" xfId="0" applyNumberFormat="1" applyFont="1" applyFill="1" applyBorder="1" applyAlignment="1">
      <alignment horizontal="center" vertical="center"/>
    </xf>
    <xf numFmtId="179" fontId="4" fillId="5" borderId="9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6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/>
    </xf>
    <xf numFmtId="0" fontId="28" fillId="6" borderId="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179" fontId="4" fillId="2" borderId="7" xfId="0" applyNumberFormat="1" applyFont="1" applyFill="1" applyBorder="1" applyAlignment="1">
      <alignment horizontal="center" vertical="center"/>
    </xf>
    <xf numFmtId="179" fontId="4" fillId="2" borderId="9" xfId="0" applyNumberFormat="1" applyFont="1" applyFill="1" applyBorder="1" applyAlignment="1">
      <alignment horizontal="center" vertical="center"/>
    </xf>
    <xf numFmtId="179" fontId="4" fillId="5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Border="1" applyAlignment="1">
      <alignment horizontal="righ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9" xfId="0" applyNumberFormat="1" applyFont="1" applyBorder="1" applyAlignment="1">
      <alignment horizontal="right" vertical="center"/>
    </xf>
    <xf numFmtId="0" fontId="17" fillId="4" borderId="2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>
      <alignment vertical="center"/>
    </xf>
    <xf numFmtId="1" fontId="4" fillId="7" borderId="2" xfId="0" applyNumberFormat="1" applyFont="1" applyFill="1" applyBorder="1">
      <alignment vertical="center"/>
    </xf>
    <xf numFmtId="0" fontId="14" fillId="5" borderId="2" xfId="0" applyFont="1" applyFill="1" applyBorder="1">
      <alignment vertical="center"/>
    </xf>
    <xf numFmtId="0" fontId="14" fillId="8" borderId="2" xfId="0" applyFont="1" applyFill="1" applyBorder="1">
      <alignment vertical="center"/>
    </xf>
    <xf numFmtId="0" fontId="14" fillId="2" borderId="2" xfId="0" applyFont="1" applyFill="1" applyBorder="1">
      <alignment vertical="center"/>
    </xf>
    <xf numFmtId="0" fontId="14" fillId="7" borderId="2" xfId="0" applyFont="1" applyFill="1" applyBorder="1">
      <alignment vertical="center"/>
    </xf>
    <xf numFmtId="0" fontId="21" fillId="0" borderId="9" xfId="0" applyFont="1" applyBorder="1">
      <alignment vertical="center"/>
    </xf>
    <xf numFmtId="179" fontId="14" fillId="0" borderId="2" xfId="0" applyNumberFormat="1" applyFont="1" applyBorder="1" applyAlignment="1">
      <alignment horizontal="center" vertical="center"/>
    </xf>
    <xf numFmtId="179" fontId="4" fillId="0" borderId="2" xfId="0" applyNumberFormat="1" applyFont="1" applyFill="1" applyBorder="1" applyAlignment="1">
      <alignment horizontal="center" vertical="center"/>
    </xf>
    <xf numFmtId="0" fontId="65" fillId="0" borderId="0" xfId="0" applyFo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gbas.gov.tw/News_Content.aspx?n=1523&amp;s=234297" TargetMode="External"/><Relationship Id="rId1" Type="http://schemas.openxmlformats.org/officeDocument/2006/relationships/hyperlink" Target="https://law.dgbas.gov.tw/LawContent.aspx?id=FL00075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7B761-3C7C-4D52-8E6D-397D65EE2D9C}">
  <dimension ref="A1:L62"/>
  <sheetViews>
    <sheetView tabSelected="1" topLeftCell="B1" zoomScaleNormal="100" workbookViewId="0">
      <selection activeCell="J28" sqref="J28"/>
    </sheetView>
  </sheetViews>
  <sheetFormatPr defaultColWidth="9" defaultRowHeight="15.75" x14ac:dyDescent="0.25"/>
  <cols>
    <col min="1" max="1" width="7.375" style="1" hidden="1" customWidth="1"/>
    <col min="2" max="2" width="8.625" style="51" customWidth="1"/>
    <col min="3" max="3" width="13.625" style="51" customWidth="1"/>
    <col min="4" max="4" width="9.875" style="51" customWidth="1"/>
    <col min="5" max="5" width="10.125" style="51" customWidth="1"/>
    <col min="6" max="6" width="4.375" style="51" customWidth="1"/>
    <col min="7" max="7" width="10" style="52" customWidth="1"/>
    <col min="8" max="8" width="1.5" style="53" hidden="1" customWidth="1"/>
    <col min="9" max="9" width="48.625" style="51" customWidth="1"/>
    <col min="10" max="10" width="40" style="1" customWidth="1"/>
    <col min="11" max="11" width="37.375" style="1" hidden="1" customWidth="1"/>
    <col min="12" max="12" width="60.625" style="55" customWidth="1"/>
    <col min="13" max="16384" width="9" style="1"/>
  </cols>
  <sheetData>
    <row r="1" spans="1:12" ht="57.75" customHeight="1" x14ac:dyDescent="0.25">
      <c r="A1" s="161" t="s">
        <v>105</v>
      </c>
      <c r="B1" s="161"/>
      <c r="C1" s="161"/>
      <c r="D1" s="161"/>
      <c r="E1" s="161"/>
      <c r="F1" s="161"/>
      <c r="G1" s="161"/>
      <c r="H1" s="161"/>
      <c r="I1" s="161"/>
      <c r="J1" s="161"/>
      <c r="L1" s="101"/>
    </row>
    <row r="2" spans="1:12" s="5" customFormat="1" ht="46.9" customHeight="1" x14ac:dyDescent="0.25">
      <c r="A2" s="162" t="s">
        <v>15</v>
      </c>
      <c r="B2" s="162"/>
      <c r="C2" s="162"/>
      <c r="D2" s="162"/>
      <c r="E2" s="94" t="s">
        <v>16</v>
      </c>
      <c r="F2" s="94" t="s">
        <v>17</v>
      </c>
      <c r="G2" s="3" t="s">
        <v>18</v>
      </c>
      <c r="H2" s="4" t="s">
        <v>19</v>
      </c>
      <c r="I2" s="3" t="s">
        <v>20</v>
      </c>
      <c r="J2" s="94" t="s">
        <v>21</v>
      </c>
      <c r="L2" s="101"/>
    </row>
    <row r="3" spans="1:12" s="7" customFormat="1" ht="63" customHeight="1" x14ac:dyDescent="0.25">
      <c r="A3" s="163"/>
      <c r="B3" s="132" t="s">
        <v>22</v>
      </c>
      <c r="C3" s="134" t="s">
        <v>23</v>
      </c>
      <c r="D3" s="96" t="s">
        <v>24</v>
      </c>
      <c r="E3" s="100">
        <v>12000</v>
      </c>
      <c r="F3" s="135">
        <v>12</v>
      </c>
      <c r="G3" s="136">
        <f>(E3+E4)*F3</f>
        <v>147036</v>
      </c>
      <c r="H3" s="6"/>
      <c r="I3" s="164" t="s">
        <v>79</v>
      </c>
      <c r="J3" s="166" t="s">
        <v>25</v>
      </c>
      <c r="K3" s="158"/>
      <c r="L3" s="102"/>
    </row>
    <row r="4" spans="1:12" s="7" customFormat="1" ht="73.5" customHeight="1" x14ac:dyDescent="0.25">
      <c r="A4" s="163"/>
      <c r="B4" s="132"/>
      <c r="C4" s="134"/>
      <c r="D4" s="96" t="s">
        <v>26</v>
      </c>
      <c r="E4" s="97">
        <v>253</v>
      </c>
      <c r="F4" s="135"/>
      <c r="G4" s="136"/>
      <c r="H4" s="6"/>
      <c r="I4" s="165"/>
      <c r="J4" s="167"/>
      <c r="K4" s="158"/>
      <c r="L4" s="8"/>
    </row>
    <row r="5" spans="1:12" s="10" customFormat="1" ht="59.25" customHeight="1" x14ac:dyDescent="0.25">
      <c r="A5" s="163"/>
      <c r="B5" s="132"/>
      <c r="C5" s="133" t="s">
        <v>108</v>
      </c>
      <c r="D5" s="96" t="s">
        <v>24</v>
      </c>
      <c r="E5" s="97">
        <v>5000</v>
      </c>
      <c r="F5" s="135">
        <v>11</v>
      </c>
      <c r="G5" s="136">
        <f>(E5+E6)*F5</f>
        <v>71269</v>
      </c>
      <c r="H5" s="6"/>
      <c r="I5" s="137" t="s">
        <v>109</v>
      </c>
      <c r="J5" s="159" t="s">
        <v>27</v>
      </c>
      <c r="K5" s="160" t="s">
        <v>28</v>
      </c>
      <c r="L5" s="9"/>
    </row>
    <row r="6" spans="1:12" s="10" customFormat="1" ht="79.5" customHeight="1" x14ac:dyDescent="0.25">
      <c r="A6" s="163"/>
      <c r="B6" s="132"/>
      <c r="C6" s="134"/>
      <c r="D6" s="96" t="s">
        <v>26</v>
      </c>
      <c r="E6" s="113">
        <v>1479</v>
      </c>
      <c r="F6" s="135"/>
      <c r="G6" s="136"/>
      <c r="H6" s="11"/>
      <c r="I6" s="138"/>
      <c r="J6" s="140"/>
      <c r="K6" s="160"/>
      <c r="L6" s="9"/>
    </row>
    <row r="7" spans="1:12" s="7" customFormat="1" ht="21" customHeight="1" x14ac:dyDescent="0.25">
      <c r="A7" s="163"/>
      <c r="B7" s="132"/>
      <c r="C7" s="12" t="s">
        <v>29</v>
      </c>
      <c r="D7" s="12"/>
      <c r="E7" s="13"/>
      <c r="F7" s="14"/>
      <c r="G7" s="15">
        <f>SUM(G3:G5)</f>
        <v>218305</v>
      </c>
      <c r="H7" s="15">
        <f>SUM(H3:H5)</f>
        <v>0</v>
      </c>
      <c r="I7" s="16"/>
      <c r="J7" s="17"/>
      <c r="L7" s="8"/>
    </row>
    <row r="8" spans="1:12" s="23" customFormat="1" ht="36.75" customHeight="1" x14ac:dyDescent="0.25">
      <c r="A8" s="95"/>
      <c r="B8" s="141" t="s">
        <v>30</v>
      </c>
      <c r="C8" s="146" t="s">
        <v>31</v>
      </c>
      <c r="D8" s="146"/>
      <c r="E8" s="18">
        <v>2553</v>
      </c>
      <c r="F8" s="19">
        <v>2</v>
      </c>
      <c r="G8" s="20">
        <f t="shared" ref="G8:G28" si="0">E8*F8</f>
        <v>5106</v>
      </c>
      <c r="H8" s="21"/>
      <c r="I8" s="103" t="s">
        <v>32</v>
      </c>
      <c r="J8" s="22"/>
      <c r="L8" s="8"/>
    </row>
    <row r="9" spans="1:12" s="28" customFormat="1" ht="110.25" x14ac:dyDescent="0.25">
      <c r="A9" s="24"/>
      <c r="B9" s="141"/>
      <c r="C9" s="146" t="s">
        <v>33</v>
      </c>
      <c r="D9" s="149"/>
      <c r="E9" s="25">
        <v>5492</v>
      </c>
      <c r="F9" s="26">
        <v>1</v>
      </c>
      <c r="G9" s="27">
        <f t="shared" si="0"/>
        <v>5492</v>
      </c>
      <c r="H9" s="25"/>
      <c r="I9" s="110" t="s">
        <v>80</v>
      </c>
      <c r="J9" s="104" t="s">
        <v>34</v>
      </c>
      <c r="L9" s="9"/>
    </row>
    <row r="10" spans="1:12" s="30" customFormat="1" ht="31.5" x14ac:dyDescent="0.25">
      <c r="A10" s="98"/>
      <c r="B10" s="141"/>
      <c r="C10" s="146" t="s">
        <v>35</v>
      </c>
      <c r="D10" s="149"/>
      <c r="E10" s="18">
        <v>2042</v>
      </c>
      <c r="F10" s="19">
        <v>6</v>
      </c>
      <c r="G10" s="20">
        <f t="shared" si="0"/>
        <v>12252</v>
      </c>
      <c r="H10" s="19"/>
      <c r="I10" s="103" t="s">
        <v>36</v>
      </c>
      <c r="J10" s="29"/>
      <c r="L10" s="31"/>
    </row>
    <row r="11" spans="1:12" s="30" customFormat="1" ht="31.5" x14ac:dyDescent="0.25">
      <c r="A11" s="98"/>
      <c r="B11" s="141"/>
      <c r="C11" s="146" t="s">
        <v>37</v>
      </c>
      <c r="D11" s="149"/>
      <c r="E11" s="18">
        <v>2553</v>
      </c>
      <c r="F11" s="19">
        <v>3</v>
      </c>
      <c r="G11" s="20">
        <f t="shared" si="0"/>
        <v>7659</v>
      </c>
      <c r="H11" s="19"/>
      <c r="I11" s="103" t="s">
        <v>32</v>
      </c>
      <c r="J11" s="29"/>
      <c r="L11" s="31"/>
    </row>
    <row r="12" spans="1:12" ht="31.5" x14ac:dyDescent="0.25">
      <c r="A12" s="33"/>
      <c r="B12" s="141"/>
      <c r="C12" s="154" t="s">
        <v>38</v>
      </c>
      <c r="D12" s="149"/>
      <c r="E12" s="18">
        <v>2553</v>
      </c>
      <c r="F12" s="19">
        <v>3</v>
      </c>
      <c r="G12" s="34">
        <f t="shared" si="0"/>
        <v>7659</v>
      </c>
      <c r="H12" s="20"/>
      <c r="I12" s="109" t="s">
        <v>91</v>
      </c>
      <c r="J12" s="22"/>
      <c r="L12" s="8"/>
    </row>
    <row r="13" spans="1:12" ht="31.5" x14ac:dyDescent="0.25">
      <c r="A13" s="33"/>
      <c r="B13" s="141"/>
      <c r="C13" s="147" t="s">
        <v>39</v>
      </c>
      <c r="D13" s="155"/>
      <c r="E13" s="35"/>
      <c r="F13" s="36"/>
      <c r="G13" s="37"/>
      <c r="H13" s="35"/>
      <c r="I13" s="38"/>
      <c r="J13" s="107" t="s">
        <v>40</v>
      </c>
      <c r="L13" s="8"/>
    </row>
    <row r="14" spans="1:12" ht="31.5" x14ac:dyDescent="0.25">
      <c r="A14" s="33"/>
      <c r="B14" s="141"/>
      <c r="C14" s="147" t="s">
        <v>41</v>
      </c>
      <c r="D14" s="155"/>
      <c r="E14" s="35"/>
      <c r="F14" s="36"/>
      <c r="G14" s="37"/>
      <c r="H14" s="35"/>
      <c r="I14" s="38"/>
      <c r="J14" s="107" t="s">
        <v>42</v>
      </c>
      <c r="L14" s="8"/>
    </row>
    <row r="15" spans="1:12" s="28" customFormat="1" ht="120" customHeight="1" x14ac:dyDescent="0.25">
      <c r="A15" s="24"/>
      <c r="B15" s="141"/>
      <c r="C15" s="156" t="s">
        <v>43</v>
      </c>
      <c r="D15" s="157"/>
      <c r="E15" s="25">
        <v>113751</v>
      </c>
      <c r="F15" s="26">
        <v>1</v>
      </c>
      <c r="G15" s="27">
        <f t="shared" si="0"/>
        <v>113751</v>
      </c>
      <c r="H15" s="25"/>
      <c r="I15" s="120" t="s">
        <v>104</v>
      </c>
      <c r="J15" s="105" t="s">
        <v>44</v>
      </c>
      <c r="L15" s="9"/>
    </row>
    <row r="16" spans="1:12" ht="20.25" customHeight="1" x14ac:dyDescent="0.25">
      <c r="A16" s="33"/>
      <c r="B16" s="141"/>
      <c r="C16" s="146" t="s">
        <v>45</v>
      </c>
      <c r="D16" s="149"/>
      <c r="E16" s="25">
        <v>4000</v>
      </c>
      <c r="F16" s="26">
        <v>1</v>
      </c>
      <c r="G16" s="27">
        <f t="shared" si="0"/>
        <v>4000</v>
      </c>
      <c r="H16" s="25"/>
      <c r="I16" s="114" t="s">
        <v>87</v>
      </c>
      <c r="J16" s="33"/>
      <c r="L16" s="8"/>
    </row>
    <row r="17" spans="1:12" ht="47.25" x14ac:dyDescent="0.25">
      <c r="A17" s="33"/>
      <c r="B17" s="141"/>
      <c r="C17" s="146" t="s">
        <v>46</v>
      </c>
      <c r="D17" s="149"/>
      <c r="E17" s="25">
        <v>5000</v>
      </c>
      <c r="F17" s="26">
        <v>1</v>
      </c>
      <c r="G17" s="27">
        <f t="shared" si="0"/>
        <v>5000</v>
      </c>
      <c r="H17" s="25"/>
      <c r="I17" s="114" t="s">
        <v>81</v>
      </c>
      <c r="J17" s="106" t="s">
        <v>47</v>
      </c>
      <c r="L17" s="8"/>
    </row>
    <row r="18" spans="1:12" ht="16.5" customHeight="1" x14ac:dyDescent="0.25">
      <c r="A18" s="33"/>
      <c r="B18" s="141"/>
      <c r="C18" s="146" t="s">
        <v>48</v>
      </c>
      <c r="D18" s="146"/>
      <c r="E18" s="25">
        <v>5000</v>
      </c>
      <c r="F18" s="26">
        <v>1</v>
      </c>
      <c r="G18" s="27">
        <f t="shared" si="0"/>
        <v>5000</v>
      </c>
      <c r="H18" s="25"/>
      <c r="I18" s="114" t="s">
        <v>88</v>
      </c>
      <c r="J18" s="39" t="s">
        <v>49</v>
      </c>
      <c r="L18" s="8"/>
    </row>
    <row r="19" spans="1:12" ht="69.75" customHeight="1" x14ac:dyDescent="0.25">
      <c r="A19" s="33"/>
      <c r="B19" s="141"/>
      <c r="C19" s="146" t="s">
        <v>50</v>
      </c>
      <c r="D19" s="149"/>
      <c r="E19" s="25">
        <v>16400</v>
      </c>
      <c r="F19" s="26">
        <v>1</v>
      </c>
      <c r="G19" s="27">
        <f t="shared" si="0"/>
        <v>16400</v>
      </c>
      <c r="H19" s="25"/>
      <c r="I19" s="114" t="s">
        <v>89</v>
      </c>
      <c r="J19" s="22"/>
      <c r="L19" s="8"/>
    </row>
    <row r="20" spans="1:12" ht="83.25" customHeight="1" x14ac:dyDescent="0.25">
      <c r="A20" s="33"/>
      <c r="B20" s="141"/>
      <c r="C20" s="146" t="s">
        <v>51</v>
      </c>
      <c r="D20" s="149"/>
      <c r="E20" s="25">
        <v>22700</v>
      </c>
      <c r="F20" s="26">
        <v>1</v>
      </c>
      <c r="G20" s="27">
        <f t="shared" si="0"/>
        <v>22700</v>
      </c>
      <c r="H20" s="25"/>
      <c r="I20" s="114" t="s">
        <v>90</v>
      </c>
      <c r="J20" s="22"/>
      <c r="L20" s="8"/>
    </row>
    <row r="21" spans="1:12" ht="19.5" customHeight="1" x14ac:dyDescent="0.25">
      <c r="A21" s="33"/>
      <c r="B21" s="141"/>
      <c r="C21" s="146" t="s">
        <v>52</v>
      </c>
      <c r="D21" s="149"/>
      <c r="E21" s="25">
        <v>4000</v>
      </c>
      <c r="F21" s="26">
        <v>1</v>
      </c>
      <c r="G21" s="27">
        <f>E21*F21</f>
        <v>4000</v>
      </c>
      <c r="H21" s="25"/>
      <c r="I21" s="39" t="s">
        <v>53</v>
      </c>
      <c r="J21" s="33"/>
      <c r="L21" s="8"/>
    </row>
    <row r="22" spans="1:12" ht="42.75" customHeight="1" x14ac:dyDescent="0.25">
      <c r="A22" s="33"/>
      <c r="B22" s="141"/>
      <c r="C22" s="146" t="s">
        <v>54</v>
      </c>
      <c r="D22" s="146"/>
      <c r="E22" s="25">
        <v>5000</v>
      </c>
      <c r="F22" s="26">
        <v>1</v>
      </c>
      <c r="G22" s="27">
        <f>E22*F22</f>
        <v>5000</v>
      </c>
      <c r="H22" s="25"/>
      <c r="I22" s="39" t="s">
        <v>55</v>
      </c>
      <c r="J22" s="105" t="s">
        <v>14</v>
      </c>
      <c r="L22" s="8"/>
    </row>
    <row r="23" spans="1:12" ht="31.5" customHeight="1" x14ac:dyDescent="0.25">
      <c r="A23" s="33"/>
      <c r="B23" s="141"/>
      <c r="C23" s="147" t="s">
        <v>56</v>
      </c>
      <c r="D23" s="147"/>
      <c r="E23" s="40"/>
      <c r="F23" s="40"/>
      <c r="G23" s="40"/>
      <c r="H23" s="40"/>
      <c r="I23" s="40"/>
      <c r="J23" s="107" t="s">
        <v>57</v>
      </c>
      <c r="L23" s="8"/>
    </row>
    <row r="24" spans="1:12" ht="34.5" customHeight="1" x14ac:dyDescent="0.25">
      <c r="A24" s="33"/>
      <c r="B24" s="141"/>
      <c r="C24" s="148" t="s">
        <v>58</v>
      </c>
      <c r="D24" s="148"/>
      <c r="E24" s="40"/>
      <c r="F24" s="40"/>
      <c r="G24" s="40"/>
      <c r="H24" s="40"/>
      <c r="I24" s="40"/>
      <c r="J24" s="107" t="s">
        <v>59</v>
      </c>
      <c r="L24" s="8"/>
    </row>
    <row r="25" spans="1:12" ht="20.25" customHeight="1" x14ac:dyDescent="0.25">
      <c r="A25" s="33"/>
      <c r="B25" s="141"/>
      <c r="C25" s="146" t="s">
        <v>60</v>
      </c>
      <c r="D25" s="149"/>
      <c r="E25" s="25">
        <v>5000</v>
      </c>
      <c r="F25" s="26">
        <v>1</v>
      </c>
      <c r="G25" s="27">
        <f t="shared" si="0"/>
        <v>5000</v>
      </c>
      <c r="H25" s="25"/>
      <c r="I25" s="39" t="s">
        <v>61</v>
      </c>
      <c r="J25" s="106"/>
      <c r="L25" s="8"/>
    </row>
    <row r="26" spans="1:12" ht="31.5" x14ac:dyDescent="0.25">
      <c r="A26" s="33"/>
      <c r="B26" s="141"/>
      <c r="C26" s="150" t="s">
        <v>62</v>
      </c>
      <c r="D26" s="151"/>
      <c r="E26" s="25">
        <v>676</v>
      </c>
      <c r="F26" s="26">
        <v>1</v>
      </c>
      <c r="G26" s="27">
        <f t="shared" si="0"/>
        <v>676</v>
      </c>
      <c r="H26" s="25"/>
      <c r="I26" s="39" t="s">
        <v>63</v>
      </c>
      <c r="J26" s="106"/>
      <c r="L26" s="8"/>
    </row>
    <row r="27" spans="1:12" ht="16.5" x14ac:dyDescent="0.25">
      <c r="A27" s="33"/>
      <c r="B27" s="141"/>
      <c r="C27" s="146" t="s">
        <v>64</v>
      </c>
      <c r="D27" s="149"/>
      <c r="E27" s="25">
        <v>9000</v>
      </c>
      <c r="F27" s="26">
        <v>1</v>
      </c>
      <c r="G27" s="27">
        <f t="shared" si="0"/>
        <v>9000</v>
      </c>
      <c r="H27" s="25"/>
      <c r="I27" s="39" t="s">
        <v>65</v>
      </c>
      <c r="J27" s="105"/>
      <c r="L27" s="8"/>
    </row>
    <row r="28" spans="1:12" ht="71.25" customHeight="1" x14ac:dyDescent="0.25">
      <c r="A28" s="33"/>
      <c r="B28" s="141"/>
      <c r="C28" s="146" t="s">
        <v>66</v>
      </c>
      <c r="D28" s="149"/>
      <c r="E28" s="25">
        <v>45000</v>
      </c>
      <c r="F28" s="26">
        <v>1</v>
      </c>
      <c r="G28" s="27">
        <f t="shared" si="0"/>
        <v>45000</v>
      </c>
      <c r="H28" s="25"/>
      <c r="I28" s="39" t="s">
        <v>67</v>
      </c>
      <c r="J28" s="105"/>
      <c r="L28" s="8"/>
    </row>
    <row r="29" spans="1:12" ht="110.25" customHeight="1" x14ac:dyDescent="0.25">
      <c r="A29" s="33"/>
      <c r="B29" s="141"/>
      <c r="C29" s="150" t="s">
        <v>68</v>
      </c>
      <c r="D29" s="151"/>
      <c r="E29" s="25">
        <v>8000</v>
      </c>
      <c r="F29" s="26">
        <v>1</v>
      </c>
      <c r="G29" s="27">
        <f>E29*F29</f>
        <v>8000</v>
      </c>
      <c r="H29" s="25"/>
      <c r="I29" s="110" t="s">
        <v>82</v>
      </c>
      <c r="J29" s="45" t="s">
        <v>69</v>
      </c>
      <c r="L29" s="8"/>
    </row>
    <row r="30" spans="1:12" ht="16.5" x14ac:dyDescent="0.25">
      <c r="A30" s="33"/>
      <c r="B30" s="141"/>
      <c r="C30" s="152" t="s">
        <v>70</v>
      </c>
      <c r="D30" s="153"/>
      <c r="E30" s="41"/>
      <c r="F30" s="12"/>
      <c r="G30" s="12">
        <f>SUM(G8:G29)</f>
        <v>281695</v>
      </c>
      <c r="H30" s="12"/>
      <c r="I30" s="12"/>
      <c r="J30" s="119"/>
      <c r="L30" s="8"/>
    </row>
    <row r="31" spans="1:12" ht="45.75" customHeight="1" x14ac:dyDescent="0.25">
      <c r="A31" s="33"/>
      <c r="B31" s="141" t="s">
        <v>71</v>
      </c>
      <c r="C31" s="142"/>
      <c r="D31" s="143"/>
      <c r="E31" s="43"/>
      <c r="F31" s="19"/>
      <c r="G31" s="44"/>
      <c r="H31" s="44"/>
      <c r="I31" s="44"/>
      <c r="J31" s="45" t="s">
        <v>72</v>
      </c>
      <c r="K31" s="108"/>
      <c r="L31" s="8"/>
    </row>
    <row r="32" spans="1:12" ht="16.5" x14ac:dyDescent="0.25">
      <c r="A32" s="33"/>
      <c r="B32" s="141"/>
      <c r="C32" s="144" t="s">
        <v>73</v>
      </c>
      <c r="D32" s="143"/>
      <c r="E32" s="41"/>
      <c r="F32" s="12"/>
      <c r="G32" s="12">
        <f>G31</f>
        <v>0</v>
      </c>
      <c r="H32" s="12"/>
      <c r="I32" s="12"/>
      <c r="J32" s="42"/>
      <c r="L32" s="8"/>
    </row>
    <row r="33" spans="1:12" ht="16.5" x14ac:dyDescent="0.25">
      <c r="A33" s="33"/>
      <c r="B33" s="33"/>
      <c r="C33" s="145" t="s">
        <v>74</v>
      </c>
      <c r="D33" s="145"/>
      <c r="E33" s="145"/>
      <c r="F33" s="145"/>
      <c r="G33" s="46">
        <f>G30+G7</f>
        <v>500000</v>
      </c>
      <c r="H33" s="47"/>
      <c r="I33" s="47"/>
      <c r="J33" s="42"/>
      <c r="L33" s="8"/>
    </row>
    <row r="34" spans="1:12" ht="22.9" customHeight="1" x14ac:dyDescent="0.25">
      <c r="B34" s="1"/>
      <c r="C34" s="48" t="s">
        <v>75</v>
      </c>
      <c r="D34" s="49"/>
      <c r="E34" s="1"/>
      <c r="F34" s="1"/>
      <c r="G34" s="49"/>
      <c r="H34" s="50"/>
      <c r="I34" s="1"/>
      <c r="L34" s="8"/>
    </row>
    <row r="35" spans="1:12" ht="16.5" hidden="1" x14ac:dyDescent="0.25">
      <c r="C35" s="112" t="s">
        <v>83</v>
      </c>
      <c r="L35" s="8"/>
    </row>
    <row r="36" spans="1:12" x14ac:dyDescent="0.25">
      <c r="L36" s="8"/>
    </row>
    <row r="37" spans="1:12" s="83" customFormat="1" ht="27" customHeight="1" x14ac:dyDescent="0.25">
      <c r="B37" s="131" t="s">
        <v>96</v>
      </c>
      <c r="C37" s="131"/>
      <c r="D37" s="131"/>
      <c r="E37" s="131"/>
      <c r="F37" s="131"/>
      <c r="G37" s="131"/>
      <c r="H37" s="131"/>
      <c r="I37" s="131"/>
      <c r="J37" s="131"/>
      <c r="K37" s="92"/>
      <c r="L37" s="84"/>
    </row>
    <row r="38" spans="1:12" ht="41.25" customHeight="1" x14ac:dyDescent="0.25">
      <c r="A38" s="130" t="s">
        <v>15</v>
      </c>
      <c r="B38" s="130"/>
      <c r="C38" s="130"/>
      <c r="D38" s="130"/>
      <c r="E38" s="99" t="s">
        <v>16</v>
      </c>
      <c r="F38" s="99" t="s">
        <v>17</v>
      </c>
      <c r="G38" s="86" t="s">
        <v>18</v>
      </c>
      <c r="H38" s="87" t="s">
        <v>19</v>
      </c>
      <c r="I38" s="86" t="s">
        <v>20</v>
      </c>
      <c r="J38" s="99" t="s">
        <v>21</v>
      </c>
      <c r="K38" s="92"/>
      <c r="L38" s="8"/>
    </row>
    <row r="39" spans="1:12" ht="110.25" customHeight="1" x14ac:dyDescent="0.25">
      <c r="B39" s="132" t="s">
        <v>76</v>
      </c>
      <c r="C39" s="133" t="s">
        <v>86</v>
      </c>
      <c r="D39" s="96" t="s">
        <v>24</v>
      </c>
      <c r="E39" s="97">
        <v>10000</v>
      </c>
      <c r="F39" s="135">
        <v>12</v>
      </c>
      <c r="G39" s="136">
        <f>(E39+E40)*F39</f>
        <v>157284</v>
      </c>
      <c r="H39" s="6"/>
      <c r="I39" s="137" t="s">
        <v>103</v>
      </c>
      <c r="J39" s="139" t="s">
        <v>78</v>
      </c>
      <c r="K39" s="129" t="s">
        <v>77</v>
      </c>
      <c r="L39" s="8"/>
    </row>
    <row r="40" spans="1:12" ht="150.75" customHeight="1" x14ac:dyDescent="0.25">
      <c r="B40" s="132"/>
      <c r="C40" s="134"/>
      <c r="D40" s="96" t="s">
        <v>26</v>
      </c>
      <c r="E40" s="100">
        <v>3107</v>
      </c>
      <c r="F40" s="135"/>
      <c r="G40" s="136"/>
      <c r="H40" s="11"/>
      <c r="I40" s="138"/>
      <c r="J40" s="140"/>
      <c r="K40" s="129"/>
      <c r="L40" s="8"/>
    </row>
    <row r="41" spans="1:12" ht="27.75" customHeight="1" x14ac:dyDescent="0.25">
      <c r="B41" s="132"/>
      <c r="C41" s="12" t="s">
        <v>29</v>
      </c>
      <c r="D41" s="12"/>
      <c r="E41" s="13"/>
      <c r="F41" s="14"/>
      <c r="G41" s="15">
        <f>SUM(G39:G40)</f>
        <v>157284</v>
      </c>
      <c r="H41" s="15">
        <f>SUM(H39:H40)</f>
        <v>0</v>
      </c>
      <c r="I41" s="16"/>
      <c r="J41" s="17"/>
      <c r="K41" s="92"/>
      <c r="L41" s="8"/>
    </row>
    <row r="42" spans="1:12" x14ac:dyDescent="0.25">
      <c r="L42" s="8"/>
    </row>
    <row r="43" spans="1:12" x14ac:dyDescent="0.25">
      <c r="L43" s="8"/>
    </row>
    <row r="44" spans="1:12" x14ac:dyDescent="0.25">
      <c r="L44" s="8"/>
    </row>
    <row r="45" spans="1:12" x14ac:dyDescent="0.25">
      <c r="L45" s="8"/>
    </row>
    <row r="46" spans="1:12" x14ac:dyDescent="0.25">
      <c r="L46" s="8"/>
    </row>
    <row r="47" spans="1:12" x14ac:dyDescent="0.25">
      <c r="L47" s="8"/>
    </row>
    <row r="48" spans="1:12" x14ac:dyDescent="0.25">
      <c r="L48" s="8"/>
    </row>
    <row r="49" spans="12:12" x14ac:dyDescent="0.25">
      <c r="L49" s="8"/>
    </row>
    <row r="50" spans="12:12" x14ac:dyDescent="0.25">
      <c r="L50" s="8"/>
    </row>
    <row r="51" spans="12:12" x14ac:dyDescent="0.25">
      <c r="L51" s="8"/>
    </row>
    <row r="52" spans="12:12" x14ac:dyDescent="0.25">
      <c r="L52" s="8"/>
    </row>
    <row r="53" spans="12:12" x14ac:dyDescent="0.25">
      <c r="L53" s="8"/>
    </row>
    <row r="54" spans="12:12" x14ac:dyDescent="0.25">
      <c r="L54" s="8"/>
    </row>
    <row r="55" spans="12:12" x14ac:dyDescent="0.25">
      <c r="L55" s="8"/>
    </row>
    <row r="56" spans="12:12" x14ac:dyDescent="0.25">
      <c r="L56" s="8"/>
    </row>
    <row r="57" spans="12:12" x14ac:dyDescent="0.25">
      <c r="L57" s="8"/>
    </row>
    <row r="62" spans="12:12" x14ac:dyDescent="0.25">
      <c r="L62" s="54"/>
    </row>
  </sheetData>
  <mergeCells count="53">
    <mergeCell ref="A1:J1"/>
    <mergeCell ref="A2:D2"/>
    <mergeCell ref="A3:A7"/>
    <mergeCell ref="B3:B7"/>
    <mergeCell ref="C3:C4"/>
    <mergeCell ref="F3:F4"/>
    <mergeCell ref="G3:G4"/>
    <mergeCell ref="I3:I4"/>
    <mergeCell ref="J3:J4"/>
    <mergeCell ref="K3:K4"/>
    <mergeCell ref="C5:C6"/>
    <mergeCell ref="F5:F6"/>
    <mergeCell ref="G5:G6"/>
    <mergeCell ref="I5:I6"/>
    <mergeCell ref="J5:J6"/>
    <mergeCell ref="K5:K6"/>
    <mergeCell ref="C21:D21"/>
    <mergeCell ref="B8:B30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B31:B32"/>
    <mergeCell ref="C31:D31"/>
    <mergeCell ref="C32:D32"/>
    <mergeCell ref="C33:F33"/>
    <mergeCell ref="C22:D22"/>
    <mergeCell ref="C23:D23"/>
    <mergeCell ref="C24:D24"/>
    <mergeCell ref="C25:D25"/>
    <mergeCell ref="C26:D26"/>
    <mergeCell ref="C27:D27"/>
    <mergeCell ref="C28:D28"/>
    <mergeCell ref="C30:D30"/>
    <mergeCell ref="C29:D29"/>
    <mergeCell ref="K39:K40"/>
    <mergeCell ref="A38:D38"/>
    <mergeCell ref="B37:J37"/>
    <mergeCell ref="B39:B41"/>
    <mergeCell ref="C39:C40"/>
    <mergeCell ref="F39:F40"/>
    <mergeCell ref="G39:G40"/>
    <mergeCell ref="I39:I40"/>
    <mergeCell ref="J39:J40"/>
  </mergeCells>
  <phoneticPr fontId="3" type="noConversion"/>
  <dataValidations count="1">
    <dataValidation type="whole" allowBlank="1" showInputMessage="1" showErrorMessage="1" error="請使用補助款" sqref="H3:H6 H39:H40" xr:uid="{2495219E-F171-4E99-8477-70CFB41F7A6B}">
      <formula1>0</formula1>
      <formula2>0</formula2>
    </dataValidation>
  </dataValidations>
  <hyperlinks>
    <hyperlink ref="J9" r:id="rId1" location="lawmenu" display="https://law.dgbas.gov.tw/LawContent.aspx?id=FL000752 - lawmenu" xr:uid="{4BF49A7A-9C31-4513-8475-FB735293DF7D}"/>
    <hyperlink ref="C35" r:id="rId2" xr:uid="{7083BC0B-F6AB-4D36-B923-716C8B065C03}"/>
  </hyperlinks>
  <pageMargins left="0.7" right="0.7" top="0.75" bottom="0.75" header="0.3" footer="0.3"/>
  <pageSetup paperSize="8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A7B5-5E70-4C72-ADE8-7FAEC5DCD7D9}">
  <dimension ref="A1:J15"/>
  <sheetViews>
    <sheetView zoomScale="115" zoomScaleNormal="115" workbookViewId="0">
      <selection activeCell="A15" sqref="A15"/>
    </sheetView>
  </sheetViews>
  <sheetFormatPr defaultRowHeight="16.5" x14ac:dyDescent="0.25"/>
  <cols>
    <col min="1" max="1" width="10.875" style="1" customWidth="1"/>
    <col min="2" max="2" width="4.125" style="1" customWidth="1"/>
    <col min="3" max="3" width="17.25" style="1" customWidth="1"/>
    <col min="4" max="5" width="14.5" style="1" customWidth="1"/>
    <col min="6" max="6" width="9" style="1"/>
    <col min="7" max="7" width="15.375" style="1" customWidth="1"/>
    <col min="8" max="9" width="17.875" style="1" customWidth="1"/>
  </cols>
  <sheetData>
    <row r="1" spans="1:10" ht="115.5" customHeight="1" x14ac:dyDescent="0.25">
      <c r="A1" s="168" t="s">
        <v>106</v>
      </c>
      <c r="B1" s="169"/>
      <c r="C1" s="169"/>
      <c r="D1" s="169"/>
      <c r="E1" s="169"/>
      <c r="F1" s="169"/>
      <c r="G1" s="169"/>
      <c r="H1" s="169"/>
      <c r="I1" s="169"/>
      <c r="J1" s="111"/>
    </row>
    <row r="3" spans="1:10" ht="19.5" x14ac:dyDescent="0.25">
      <c r="A3" s="181" t="s">
        <v>85</v>
      </c>
      <c r="B3" s="182"/>
      <c r="C3" s="182"/>
      <c r="D3" s="182"/>
      <c r="E3" s="182"/>
      <c r="F3" s="182"/>
      <c r="G3" s="182"/>
      <c r="H3" s="182"/>
      <c r="I3" s="182"/>
    </row>
    <row r="4" spans="1:10" x14ac:dyDescent="0.25">
      <c r="A4" s="183" t="s">
        <v>0</v>
      </c>
      <c r="B4" s="185" t="s">
        <v>1</v>
      </c>
      <c r="C4" s="186"/>
      <c r="D4" s="183" t="s">
        <v>2</v>
      </c>
      <c r="E4" s="183"/>
      <c r="F4" s="183"/>
      <c r="G4" s="183"/>
      <c r="H4" s="183"/>
      <c r="I4" s="183" t="s">
        <v>3</v>
      </c>
    </row>
    <row r="5" spans="1:10" ht="48.75" x14ac:dyDescent="0.25">
      <c r="A5" s="184"/>
      <c r="B5" s="187"/>
      <c r="C5" s="188"/>
      <c r="D5" s="117" t="s">
        <v>4</v>
      </c>
      <c r="E5" s="217" t="s">
        <v>99</v>
      </c>
      <c r="F5" s="118" t="s">
        <v>97</v>
      </c>
      <c r="G5" s="118" t="s">
        <v>100</v>
      </c>
      <c r="H5" s="118" t="s">
        <v>98</v>
      </c>
      <c r="I5" s="184"/>
    </row>
    <row r="6" spans="1:10" x14ac:dyDescent="0.25">
      <c r="A6" s="177">
        <v>11</v>
      </c>
      <c r="B6" s="178">
        <v>4000</v>
      </c>
      <c r="C6" s="178"/>
      <c r="D6" s="122">
        <v>972</v>
      </c>
      <c r="E6" s="220">
        <v>41</v>
      </c>
      <c r="F6" s="122">
        <v>270</v>
      </c>
      <c r="G6" s="124">
        <f>ROUND(B6*0.0211, 0)</f>
        <v>84</v>
      </c>
      <c r="H6" s="125">
        <f>SUM(D6:G6)</f>
        <v>1367</v>
      </c>
      <c r="I6" s="126">
        <f>$A$6*(B6+H6)</f>
        <v>59037</v>
      </c>
    </row>
    <row r="7" spans="1:10" x14ac:dyDescent="0.25">
      <c r="A7" s="177"/>
      <c r="B7" s="178">
        <v>5000</v>
      </c>
      <c r="C7" s="178"/>
      <c r="D7" s="122">
        <v>972</v>
      </c>
      <c r="E7" s="220">
        <v>41</v>
      </c>
      <c r="F7" s="122">
        <v>360</v>
      </c>
      <c r="G7" s="124">
        <f>ROUND(B7*0.0211, 0)</f>
        <v>106</v>
      </c>
      <c r="H7" s="125">
        <f t="shared" ref="H7:H13" si="0">SUM(D7:G7)</f>
        <v>1479</v>
      </c>
      <c r="I7" s="126">
        <f>$A$6*(B7+H7)</f>
        <v>71269</v>
      </c>
    </row>
    <row r="8" spans="1:10" x14ac:dyDescent="0.25">
      <c r="A8" s="177"/>
      <c r="B8" s="170">
        <v>6000</v>
      </c>
      <c r="C8" s="171"/>
      <c r="D8" s="122">
        <v>972</v>
      </c>
      <c r="E8" s="220">
        <v>41</v>
      </c>
      <c r="F8" s="122">
        <v>360</v>
      </c>
      <c r="G8" s="124">
        <v>127</v>
      </c>
      <c r="H8" s="125">
        <f t="shared" si="0"/>
        <v>1500</v>
      </c>
      <c r="I8" s="126">
        <f>$A$6*(B8+H8)</f>
        <v>82500</v>
      </c>
    </row>
    <row r="9" spans="1:10" x14ac:dyDescent="0.25">
      <c r="A9" s="177"/>
      <c r="B9" s="179">
        <v>10000</v>
      </c>
      <c r="C9" s="180"/>
      <c r="D9" s="123">
        <v>972</v>
      </c>
      <c r="E9" s="221">
        <v>41</v>
      </c>
      <c r="F9" s="123">
        <v>666</v>
      </c>
      <c r="G9" s="218">
        <v>1428</v>
      </c>
      <c r="H9" s="127">
        <f t="shared" si="0"/>
        <v>3107</v>
      </c>
      <c r="I9" s="128">
        <f>$A$6*(B9+H9)</f>
        <v>144177</v>
      </c>
      <c r="J9" s="121" t="s">
        <v>94</v>
      </c>
    </row>
    <row r="10" spans="1:10" x14ac:dyDescent="0.25">
      <c r="A10" s="172">
        <v>12</v>
      </c>
      <c r="B10" s="173">
        <v>4000</v>
      </c>
      <c r="C10" s="174"/>
      <c r="D10" s="57">
        <v>972</v>
      </c>
      <c r="E10" s="222">
        <v>41</v>
      </c>
      <c r="F10" s="57">
        <v>270</v>
      </c>
      <c r="G10" s="58">
        <f>ROUND(B10*0.0211, 0)</f>
        <v>84</v>
      </c>
      <c r="H10" s="56">
        <f t="shared" si="0"/>
        <v>1367</v>
      </c>
      <c r="I10" s="90">
        <f>$A$10*(B10+H10)</f>
        <v>64404</v>
      </c>
      <c r="J10" s="1"/>
    </row>
    <row r="11" spans="1:10" x14ac:dyDescent="0.25">
      <c r="A11" s="172"/>
      <c r="B11" s="173">
        <v>5000</v>
      </c>
      <c r="C11" s="174"/>
      <c r="D11" s="57">
        <v>972</v>
      </c>
      <c r="E11" s="222">
        <v>41</v>
      </c>
      <c r="F11" s="57">
        <v>360</v>
      </c>
      <c r="G11" s="58">
        <f>ROUND(B11*0.0211, 0)</f>
        <v>106</v>
      </c>
      <c r="H11" s="56">
        <f t="shared" si="0"/>
        <v>1479</v>
      </c>
      <c r="I11" s="90">
        <f>$A$10*(B11+H11)</f>
        <v>77748</v>
      </c>
      <c r="J11" s="1"/>
    </row>
    <row r="12" spans="1:10" ht="16.5" customHeight="1" x14ac:dyDescent="0.25">
      <c r="A12" s="172"/>
      <c r="B12" s="173">
        <v>6000</v>
      </c>
      <c r="C12" s="174"/>
      <c r="D12" s="57">
        <v>972</v>
      </c>
      <c r="E12" s="222">
        <v>41</v>
      </c>
      <c r="F12" s="57">
        <v>360</v>
      </c>
      <c r="G12" s="58">
        <v>127</v>
      </c>
      <c r="H12" s="56">
        <f t="shared" si="0"/>
        <v>1500</v>
      </c>
      <c r="I12" s="90">
        <f>$A$10*(B12+H12)</f>
        <v>90000</v>
      </c>
      <c r="J12" s="1"/>
    </row>
    <row r="13" spans="1:10" ht="21.75" customHeight="1" x14ac:dyDescent="0.25">
      <c r="A13" s="172"/>
      <c r="B13" s="175">
        <v>10000</v>
      </c>
      <c r="C13" s="176"/>
      <c r="D13" s="89">
        <v>972</v>
      </c>
      <c r="E13" s="223">
        <v>41</v>
      </c>
      <c r="F13" s="89">
        <v>666</v>
      </c>
      <c r="G13" s="219">
        <v>1428</v>
      </c>
      <c r="H13" s="88">
        <f t="shared" si="0"/>
        <v>3107</v>
      </c>
      <c r="I13" s="91">
        <f>$A$10*(B13+H13)</f>
        <v>157284</v>
      </c>
      <c r="J13" s="1" t="s">
        <v>95</v>
      </c>
    </row>
    <row r="15" spans="1:10" s="1" customFormat="1" ht="15.75" x14ac:dyDescent="0.25">
      <c r="A15" s="227"/>
    </row>
  </sheetData>
  <mergeCells count="16">
    <mergeCell ref="A1:I1"/>
    <mergeCell ref="B8:C8"/>
    <mergeCell ref="A10:A13"/>
    <mergeCell ref="B10:C10"/>
    <mergeCell ref="B11:C11"/>
    <mergeCell ref="B13:C13"/>
    <mergeCell ref="B12:C12"/>
    <mergeCell ref="A6:A9"/>
    <mergeCell ref="B6:C6"/>
    <mergeCell ref="B7:C7"/>
    <mergeCell ref="B9:C9"/>
    <mergeCell ref="A3:I3"/>
    <mergeCell ref="A4:A5"/>
    <mergeCell ref="B4:C5"/>
    <mergeCell ref="D4:H4"/>
    <mergeCell ref="I4:I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A966F-1474-43AA-9B3A-E0FB9319B2A8}">
  <dimension ref="A1:V70"/>
  <sheetViews>
    <sheetView zoomScaleNormal="100" workbookViewId="0">
      <selection activeCell="V9" sqref="V9"/>
    </sheetView>
  </sheetViews>
  <sheetFormatPr defaultRowHeight="16.5" x14ac:dyDescent="0.25"/>
  <cols>
    <col min="1" max="1" width="7.875" style="30" customWidth="1"/>
    <col min="2" max="2" width="8.125" style="30" customWidth="1"/>
    <col min="3" max="3" width="9.5" style="30" customWidth="1"/>
    <col min="4" max="4" width="8.375" style="1" customWidth="1"/>
    <col min="5" max="5" width="9.5" style="1" customWidth="1"/>
    <col min="6" max="6" width="12" style="1" customWidth="1"/>
    <col min="7" max="7" width="6.625" style="1" customWidth="1"/>
    <col min="8" max="8" width="7.875" style="30" customWidth="1"/>
    <col min="9" max="9" width="8.875" style="30" customWidth="1"/>
    <col min="10" max="10" width="8.625" style="30" customWidth="1"/>
    <col min="11" max="12" width="8.375" style="1" customWidth="1"/>
    <col min="13" max="13" width="11.125" style="1" customWidth="1"/>
    <col min="14" max="14" width="8.375" style="1" customWidth="1"/>
    <col min="15" max="15" width="10.75" style="59" hidden="1" customWidth="1"/>
    <col min="16" max="20" width="9" style="59" hidden="1" customWidth="1"/>
    <col min="21" max="21" width="9" style="1" hidden="1" customWidth="1"/>
    <col min="22" max="22" width="94" style="1" customWidth="1"/>
  </cols>
  <sheetData>
    <row r="1" spans="1:22" ht="19.5" x14ac:dyDescent="0.25">
      <c r="A1" s="192" t="s">
        <v>107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201"/>
    </row>
    <row r="2" spans="1:22" ht="72" customHeight="1" x14ac:dyDescent="0.25">
      <c r="A2" s="203" t="s">
        <v>102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2"/>
    </row>
    <row r="3" spans="1:22" x14ac:dyDescent="0.25">
      <c r="U3" s="2"/>
      <c r="V3" s="202"/>
    </row>
    <row r="4" spans="1:22" x14ac:dyDescent="0.25">
      <c r="A4" s="205" t="s">
        <v>5</v>
      </c>
      <c r="B4" s="205"/>
      <c r="C4" s="205"/>
      <c r="D4" s="205"/>
      <c r="E4" s="205"/>
      <c r="F4" s="205"/>
      <c r="H4" s="206" t="s">
        <v>93</v>
      </c>
      <c r="I4" s="207"/>
      <c r="J4" s="207"/>
      <c r="K4" s="207"/>
      <c r="L4" s="207"/>
      <c r="M4" s="207"/>
      <c r="N4" s="60"/>
      <c r="O4" s="208" t="s">
        <v>92</v>
      </c>
      <c r="P4" s="209"/>
      <c r="Q4" s="209"/>
      <c r="R4" s="209"/>
      <c r="S4" s="209"/>
      <c r="T4" s="209"/>
      <c r="U4" s="2"/>
      <c r="V4" s="2"/>
    </row>
    <row r="5" spans="1:22" x14ac:dyDescent="0.25">
      <c r="A5" s="193" t="s">
        <v>6</v>
      </c>
      <c r="B5" s="194" t="s">
        <v>7</v>
      </c>
      <c r="C5" s="196" t="s">
        <v>8</v>
      </c>
      <c r="D5" s="197"/>
      <c r="E5" s="197"/>
      <c r="F5" s="197"/>
      <c r="H5" s="193" t="s">
        <v>6</v>
      </c>
      <c r="I5" s="193" t="s">
        <v>7</v>
      </c>
      <c r="J5" s="210" t="s">
        <v>8</v>
      </c>
      <c r="K5" s="210"/>
      <c r="L5" s="210"/>
      <c r="M5" s="210"/>
      <c r="N5" s="61"/>
      <c r="O5" s="193" t="s">
        <v>6</v>
      </c>
      <c r="P5" s="194" t="s">
        <v>7</v>
      </c>
      <c r="Q5" s="196" t="s">
        <v>8</v>
      </c>
      <c r="R5" s="197"/>
      <c r="S5" s="197"/>
      <c r="T5" s="197"/>
      <c r="U5" s="2"/>
      <c r="V5" s="2"/>
    </row>
    <row r="6" spans="1:22" x14ac:dyDescent="0.25">
      <c r="A6" s="141"/>
      <c r="B6" s="195"/>
      <c r="C6" s="115" t="s">
        <v>84</v>
      </c>
      <c r="D6" s="63" t="s">
        <v>10</v>
      </c>
      <c r="E6" s="63" t="s">
        <v>11</v>
      </c>
      <c r="F6" s="224" t="s">
        <v>101</v>
      </c>
      <c r="H6" s="141"/>
      <c r="I6" s="193"/>
      <c r="J6" s="64" t="s">
        <v>12</v>
      </c>
      <c r="K6" s="65" t="s">
        <v>10</v>
      </c>
      <c r="L6" s="65" t="s">
        <v>11</v>
      </c>
      <c r="M6" s="224" t="s">
        <v>101</v>
      </c>
      <c r="O6" s="141"/>
      <c r="P6" s="195"/>
      <c r="Q6" s="62" t="s">
        <v>9</v>
      </c>
      <c r="R6" s="63" t="s">
        <v>10</v>
      </c>
      <c r="S6" s="63" t="s">
        <v>11</v>
      </c>
      <c r="T6" s="224" t="s">
        <v>101</v>
      </c>
      <c r="U6" s="2"/>
      <c r="V6" s="2"/>
    </row>
    <row r="7" spans="1:22" x14ac:dyDescent="0.25">
      <c r="A7" s="66">
        <v>1</v>
      </c>
      <c r="B7" s="67">
        <v>196</v>
      </c>
      <c r="C7" s="68">
        <f>ROUND(B7*0.0211,0)</f>
        <v>4</v>
      </c>
      <c r="D7" s="211">
        <f>ROUND(1500*0.06,0)</f>
        <v>90</v>
      </c>
      <c r="E7" s="214">
        <v>972</v>
      </c>
      <c r="F7" s="214">
        <v>41</v>
      </c>
      <c r="H7" s="71">
        <v>45</v>
      </c>
      <c r="I7" s="72">
        <f>H7*$B$7</f>
        <v>8820</v>
      </c>
      <c r="J7" s="226">
        <v>1428</v>
      </c>
      <c r="K7" s="189">
        <f>ROUND(9900*0.06,0)</f>
        <v>594</v>
      </c>
      <c r="L7" s="198">
        <v>972</v>
      </c>
      <c r="M7" s="225">
        <v>41</v>
      </c>
      <c r="O7" s="71">
        <v>1</v>
      </c>
      <c r="P7" s="68">
        <v>196</v>
      </c>
      <c r="Q7" s="68">
        <f>ROUND(P7*0.0211,0)</f>
        <v>4</v>
      </c>
      <c r="R7" s="189">
        <f>ROUND(1500*0.06,0)</f>
        <v>90</v>
      </c>
      <c r="S7" s="198">
        <v>972</v>
      </c>
      <c r="T7" s="225">
        <v>41</v>
      </c>
      <c r="U7" s="2"/>
      <c r="V7" s="2"/>
    </row>
    <row r="8" spans="1:22" x14ac:dyDescent="0.25">
      <c r="A8" s="71">
        <v>2</v>
      </c>
      <c r="B8" s="67">
        <f>A8*$B$7</f>
        <v>392</v>
      </c>
      <c r="C8" s="68">
        <f t="shared" ref="C8:C48" si="0">ROUND(B8*0.0211,0)</f>
        <v>8</v>
      </c>
      <c r="D8" s="191"/>
      <c r="E8" s="215"/>
      <c r="F8" s="215"/>
      <c r="H8" s="71">
        <v>46</v>
      </c>
      <c r="I8" s="72">
        <f t="shared" ref="I8:I18" si="1">H8*$B$7</f>
        <v>9016</v>
      </c>
      <c r="J8" s="226"/>
      <c r="K8" s="189"/>
      <c r="L8" s="198"/>
      <c r="M8" s="225"/>
      <c r="O8" s="71">
        <v>2</v>
      </c>
      <c r="P8" s="68">
        <f>O8*$B$7</f>
        <v>392</v>
      </c>
      <c r="Q8" s="68">
        <f t="shared" ref="Q8:Q48" si="2">ROUND(P8*0.0211,0)</f>
        <v>8</v>
      </c>
      <c r="R8" s="189"/>
      <c r="S8" s="198"/>
      <c r="T8" s="225"/>
      <c r="U8" s="2"/>
      <c r="V8" s="2"/>
    </row>
    <row r="9" spans="1:22" x14ac:dyDescent="0.25">
      <c r="A9" s="71">
        <v>3</v>
      </c>
      <c r="B9" s="67">
        <f t="shared" ref="B9:B50" si="3">A9*$B$7</f>
        <v>588</v>
      </c>
      <c r="C9" s="68">
        <f t="shared" si="0"/>
        <v>12</v>
      </c>
      <c r="D9" s="191"/>
      <c r="E9" s="215"/>
      <c r="F9" s="215"/>
      <c r="H9" s="71">
        <v>47</v>
      </c>
      <c r="I9" s="72">
        <f t="shared" si="1"/>
        <v>9212</v>
      </c>
      <c r="J9" s="226"/>
      <c r="K9" s="189"/>
      <c r="L9" s="198"/>
      <c r="M9" s="225"/>
      <c r="O9" s="71">
        <v>3</v>
      </c>
      <c r="P9" s="68">
        <f t="shared" ref="P9:P62" si="4">O9*$B$7</f>
        <v>588</v>
      </c>
      <c r="Q9" s="68">
        <f t="shared" si="2"/>
        <v>12</v>
      </c>
      <c r="R9" s="189"/>
      <c r="S9" s="198"/>
      <c r="T9" s="225"/>
      <c r="U9" s="28"/>
      <c r="V9" s="28"/>
    </row>
    <row r="10" spans="1:22" x14ac:dyDescent="0.25">
      <c r="A10" s="71">
        <v>4</v>
      </c>
      <c r="B10" s="67">
        <f t="shared" si="3"/>
        <v>784</v>
      </c>
      <c r="C10" s="68">
        <f t="shared" si="0"/>
        <v>17</v>
      </c>
      <c r="D10" s="191"/>
      <c r="E10" s="215"/>
      <c r="F10" s="215"/>
      <c r="H10" s="71">
        <v>48</v>
      </c>
      <c r="I10" s="72">
        <f t="shared" si="1"/>
        <v>9408</v>
      </c>
      <c r="J10" s="226"/>
      <c r="K10" s="189"/>
      <c r="L10" s="198"/>
      <c r="M10" s="225"/>
      <c r="O10" s="71">
        <v>4</v>
      </c>
      <c r="P10" s="68">
        <f t="shared" si="4"/>
        <v>784</v>
      </c>
      <c r="Q10" s="68">
        <f t="shared" si="2"/>
        <v>17</v>
      </c>
      <c r="R10" s="189"/>
      <c r="S10" s="198"/>
      <c r="T10" s="225"/>
    </row>
    <row r="11" spans="1:22" x14ac:dyDescent="0.25">
      <c r="A11" s="71">
        <v>5</v>
      </c>
      <c r="B11" s="67">
        <f t="shared" si="3"/>
        <v>980</v>
      </c>
      <c r="C11" s="68">
        <f t="shared" si="0"/>
        <v>21</v>
      </c>
      <c r="D11" s="191"/>
      <c r="E11" s="215"/>
      <c r="F11" s="215"/>
      <c r="H11" s="71">
        <v>49</v>
      </c>
      <c r="I11" s="72">
        <f t="shared" si="1"/>
        <v>9604</v>
      </c>
      <c r="J11" s="226"/>
      <c r="K11" s="189"/>
      <c r="L11" s="198"/>
      <c r="M11" s="225"/>
      <c r="O11" s="71">
        <v>5</v>
      </c>
      <c r="P11" s="68">
        <f t="shared" si="4"/>
        <v>980</v>
      </c>
      <c r="Q11" s="68">
        <f t="shared" si="2"/>
        <v>21</v>
      </c>
      <c r="R11" s="189"/>
      <c r="S11" s="198"/>
      <c r="T11" s="225"/>
    </row>
    <row r="12" spans="1:22" x14ac:dyDescent="0.25">
      <c r="A12" s="71">
        <v>6</v>
      </c>
      <c r="B12" s="67">
        <f t="shared" si="3"/>
        <v>1176</v>
      </c>
      <c r="C12" s="68">
        <f t="shared" si="0"/>
        <v>25</v>
      </c>
      <c r="D12" s="191"/>
      <c r="E12" s="215"/>
      <c r="F12" s="215"/>
      <c r="H12" s="71">
        <v>50</v>
      </c>
      <c r="I12" s="72">
        <f t="shared" si="1"/>
        <v>9800</v>
      </c>
      <c r="J12" s="226"/>
      <c r="K12" s="189"/>
      <c r="L12" s="198"/>
      <c r="M12" s="225"/>
      <c r="O12" s="71">
        <v>6</v>
      </c>
      <c r="P12" s="68">
        <f t="shared" si="4"/>
        <v>1176</v>
      </c>
      <c r="Q12" s="68">
        <f t="shared" si="2"/>
        <v>25</v>
      </c>
      <c r="R12" s="189"/>
      <c r="S12" s="198"/>
      <c r="T12" s="225"/>
    </row>
    <row r="13" spans="1:22" x14ac:dyDescent="0.25">
      <c r="A13" s="71">
        <v>7</v>
      </c>
      <c r="B13" s="67">
        <f t="shared" si="3"/>
        <v>1372</v>
      </c>
      <c r="C13" s="68">
        <f t="shared" si="0"/>
        <v>29</v>
      </c>
      <c r="D13" s="212"/>
      <c r="E13" s="215"/>
      <c r="F13" s="215"/>
      <c r="H13" s="69">
        <v>51</v>
      </c>
      <c r="I13" s="70">
        <f t="shared" si="1"/>
        <v>9996</v>
      </c>
      <c r="J13" s="226"/>
      <c r="K13" s="190">
        <f>ROUND(11100*0.06,0)</f>
        <v>666</v>
      </c>
      <c r="L13" s="198"/>
      <c r="M13" s="225"/>
      <c r="O13" s="71">
        <v>7</v>
      </c>
      <c r="P13" s="68">
        <f t="shared" si="4"/>
        <v>1372</v>
      </c>
      <c r="Q13" s="68">
        <f t="shared" si="2"/>
        <v>29</v>
      </c>
      <c r="R13" s="189"/>
      <c r="S13" s="198"/>
      <c r="T13" s="225"/>
    </row>
    <row r="14" spans="1:22" x14ac:dyDescent="0.25">
      <c r="A14" s="69">
        <v>8</v>
      </c>
      <c r="B14" s="73">
        <f t="shared" si="3"/>
        <v>1568</v>
      </c>
      <c r="C14" s="74">
        <f t="shared" si="0"/>
        <v>33</v>
      </c>
      <c r="D14" s="213">
        <f>ROUND(3000*0.06,0)</f>
        <v>180</v>
      </c>
      <c r="E14" s="215"/>
      <c r="F14" s="215"/>
      <c r="H14" s="69">
        <v>52</v>
      </c>
      <c r="I14" s="70">
        <f t="shared" si="1"/>
        <v>10192</v>
      </c>
      <c r="J14" s="226"/>
      <c r="K14" s="190"/>
      <c r="L14" s="198"/>
      <c r="M14" s="225"/>
      <c r="O14" s="69">
        <v>8</v>
      </c>
      <c r="P14" s="74">
        <f t="shared" si="4"/>
        <v>1568</v>
      </c>
      <c r="Q14" s="74">
        <f t="shared" si="2"/>
        <v>33</v>
      </c>
      <c r="R14" s="190">
        <f>ROUND(3000*0.06,0)</f>
        <v>180</v>
      </c>
      <c r="S14" s="198"/>
      <c r="T14" s="225"/>
    </row>
    <row r="15" spans="1:22" x14ac:dyDescent="0.25">
      <c r="A15" s="69">
        <v>9</v>
      </c>
      <c r="B15" s="73">
        <f t="shared" si="3"/>
        <v>1764</v>
      </c>
      <c r="C15" s="74">
        <f t="shared" si="0"/>
        <v>37</v>
      </c>
      <c r="D15" s="199"/>
      <c r="E15" s="215"/>
      <c r="F15" s="215"/>
      <c r="H15" s="69">
        <v>53</v>
      </c>
      <c r="I15" s="70">
        <f t="shared" si="1"/>
        <v>10388</v>
      </c>
      <c r="J15" s="226"/>
      <c r="K15" s="190"/>
      <c r="L15" s="198"/>
      <c r="M15" s="225"/>
      <c r="O15" s="69">
        <v>9</v>
      </c>
      <c r="P15" s="74">
        <f t="shared" si="4"/>
        <v>1764</v>
      </c>
      <c r="Q15" s="74">
        <f t="shared" si="2"/>
        <v>37</v>
      </c>
      <c r="R15" s="190"/>
      <c r="S15" s="198"/>
      <c r="T15" s="225"/>
    </row>
    <row r="16" spans="1:22" x14ac:dyDescent="0.25">
      <c r="A16" s="69">
        <v>10</v>
      </c>
      <c r="B16" s="73">
        <f t="shared" si="3"/>
        <v>1960</v>
      </c>
      <c r="C16" s="74">
        <f t="shared" si="0"/>
        <v>41</v>
      </c>
      <c r="D16" s="199"/>
      <c r="E16" s="215"/>
      <c r="F16" s="215"/>
      <c r="H16" s="69">
        <v>54</v>
      </c>
      <c r="I16" s="70">
        <f t="shared" si="1"/>
        <v>10584</v>
      </c>
      <c r="J16" s="226"/>
      <c r="K16" s="190"/>
      <c r="L16" s="198"/>
      <c r="M16" s="225"/>
      <c r="O16" s="69">
        <v>10</v>
      </c>
      <c r="P16" s="74">
        <f t="shared" si="4"/>
        <v>1960</v>
      </c>
      <c r="Q16" s="74">
        <f t="shared" si="2"/>
        <v>41</v>
      </c>
      <c r="R16" s="190"/>
      <c r="S16" s="198"/>
      <c r="T16" s="225"/>
    </row>
    <row r="17" spans="1:20" x14ac:dyDescent="0.25">
      <c r="A17" s="69">
        <v>11</v>
      </c>
      <c r="B17" s="73">
        <f t="shared" si="3"/>
        <v>2156</v>
      </c>
      <c r="C17" s="74">
        <f t="shared" si="0"/>
        <v>45</v>
      </c>
      <c r="D17" s="199"/>
      <c r="E17" s="215"/>
      <c r="F17" s="215"/>
      <c r="H17" s="69">
        <v>55</v>
      </c>
      <c r="I17" s="70">
        <f t="shared" si="1"/>
        <v>10780</v>
      </c>
      <c r="J17" s="226"/>
      <c r="K17" s="190"/>
      <c r="L17" s="198"/>
      <c r="M17" s="225"/>
      <c r="O17" s="69">
        <v>11</v>
      </c>
      <c r="P17" s="74">
        <f t="shared" si="4"/>
        <v>2156</v>
      </c>
      <c r="Q17" s="74">
        <f t="shared" si="2"/>
        <v>45</v>
      </c>
      <c r="R17" s="190"/>
      <c r="S17" s="198"/>
      <c r="T17" s="225"/>
    </row>
    <row r="18" spans="1:20" x14ac:dyDescent="0.25">
      <c r="A18" s="69">
        <v>12</v>
      </c>
      <c r="B18" s="73">
        <f t="shared" si="3"/>
        <v>2352</v>
      </c>
      <c r="C18" s="74">
        <f t="shared" si="0"/>
        <v>50</v>
      </c>
      <c r="D18" s="199"/>
      <c r="E18" s="215"/>
      <c r="F18" s="215"/>
      <c r="H18" s="69">
        <v>56</v>
      </c>
      <c r="I18" s="70">
        <f t="shared" si="1"/>
        <v>10976</v>
      </c>
      <c r="J18" s="226"/>
      <c r="K18" s="190"/>
      <c r="L18" s="198"/>
      <c r="M18" s="225"/>
      <c r="O18" s="69">
        <v>12</v>
      </c>
      <c r="P18" s="74">
        <f t="shared" si="4"/>
        <v>2352</v>
      </c>
      <c r="Q18" s="74">
        <f t="shared" si="2"/>
        <v>50</v>
      </c>
      <c r="R18" s="190"/>
      <c r="S18" s="198"/>
      <c r="T18" s="225"/>
    </row>
    <row r="19" spans="1:20" x14ac:dyDescent="0.25">
      <c r="A19" s="69">
        <v>13</v>
      </c>
      <c r="B19" s="73">
        <f t="shared" si="3"/>
        <v>2548</v>
      </c>
      <c r="C19" s="74">
        <f t="shared" si="0"/>
        <v>54</v>
      </c>
      <c r="D19" s="199"/>
      <c r="E19" s="215"/>
      <c r="F19" s="215"/>
      <c r="H19" s="75"/>
      <c r="I19" s="76"/>
      <c r="J19" s="116"/>
      <c r="K19" s="77"/>
      <c r="L19" s="77"/>
      <c r="M19" s="116"/>
      <c r="O19" s="69">
        <v>13</v>
      </c>
      <c r="P19" s="74">
        <f t="shared" si="4"/>
        <v>2548</v>
      </c>
      <c r="Q19" s="74">
        <f t="shared" si="2"/>
        <v>54</v>
      </c>
      <c r="R19" s="190"/>
      <c r="S19" s="198"/>
      <c r="T19" s="225"/>
    </row>
    <row r="20" spans="1:20" x14ac:dyDescent="0.25">
      <c r="A20" s="69">
        <v>14</v>
      </c>
      <c r="B20" s="73">
        <f t="shared" si="3"/>
        <v>2744</v>
      </c>
      <c r="C20" s="74">
        <f t="shared" si="0"/>
        <v>58</v>
      </c>
      <c r="D20" s="199"/>
      <c r="E20" s="215"/>
      <c r="F20" s="215"/>
      <c r="H20" s="75"/>
      <c r="I20" s="76"/>
      <c r="J20" s="116"/>
      <c r="K20" s="77"/>
      <c r="L20" s="77"/>
      <c r="M20" s="116"/>
      <c r="O20" s="69">
        <v>14</v>
      </c>
      <c r="P20" s="74">
        <f t="shared" si="4"/>
        <v>2744</v>
      </c>
      <c r="Q20" s="74">
        <f t="shared" si="2"/>
        <v>58</v>
      </c>
      <c r="R20" s="190"/>
      <c r="S20" s="198"/>
      <c r="T20" s="225"/>
    </row>
    <row r="21" spans="1:20" x14ac:dyDescent="0.25">
      <c r="A21" s="69">
        <v>15</v>
      </c>
      <c r="B21" s="73">
        <f t="shared" si="3"/>
        <v>2940</v>
      </c>
      <c r="C21" s="74">
        <f t="shared" si="0"/>
        <v>62</v>
      </c>
      <c r="D21" s="199"/>
      <c r="E21" s="215"/>
      <c r="F21" s="215"/>
      <c r="H21" s="75"/>
      <c r="I21" s="76"/>
      <c r="J21" s="77"/>
      <c r="K21" s="77"/>
      <c r="L21" s="77"/>
      <c r="M21" s="77"/>
      <c r="O21" s="69">
        <v>15</v>
      </c>
      <c r="P21" s="74">
        <f t="shared" si="4"/>
        <v>2940</v>
      </c>
      <c r="Q21" s="74">
        <f t="shared" si="2"/>
        <v>62</v>
      </c>
      <c r="R21" s="190"/>
      <c r="S21" s="198"/>
      <c r="T21" s="225"/>
    </row>
    <row r="22" spans="1:20" x14ac:dyDescent="0.25">
      <c r="A22" s="71">
        <v>16</v>
      </c>
      <c r="B22" s="67">
        <f t="shared" si="3"/>
        <v>3136</v>
      </c>
      <c r="C22" s="68">
        <f t="shared" si="0"/>
        <v>66</v>
      </c>
      <c r="D22" s="191">
        <f>ROUND(4500*0.06,0)</f>
        <v>270</v>
      </c>
      <c r="E22" s="215"/>
      <c r="F22" s="215"/>
      <c r="H22" s="75"/>
      <c r="I22" s="76"/>
      <c r="J22" s="77"/>
      <c r="K22" s="77"/>
      <c r="L22" s="77"/>
      <c r="M22" s="77"/>
      <c r="O22" s="71">
        <v>16</v>
      </c>
      <c r="P22" s="68">
        <f t="shared" si="4"/>
        <v>3136</v>
      </c>
      <c r="Q22" s="68">
        <f t="shared" si="2"/>
        <v>66</v>
      </c>
      <c r="R22" s="189">
        <f>ROUND(4500*0.06,0)</f>
        <v>270</v>
      </c>
      <c r="S22" s="198"/>
      <c r="T22" s="225"/>
    </row>
    <row r="23" spans="1:20" x14ac:dyDescent="0.25">
      <c r="A23" s="71">
        <v>17</v>
      </c>
      <c r="B23" s="68">
        <f t="shared" si="3"/>
        <v>3332</v>
      </c>
      <c r="C23" s="68">
        <f t="shared" si="0"/>
        <v>70</v>
      </c>
      <c r="D23" s="191"/>
      <c r="E23" s="215"/>
      <c r="F23" s="215"/>
      <c r="H23" s="75"/>
      <c r="I23" s="76"/>
      <c r="J23" s="77"/>
      <c r="K23" s="77"/>
      <c r="L23" s="77"/>
      <c r="M23" s="77"/>
      <c r="O23" s="71">
        <v>17</v>
      </c>
      <c r="P23" s="68">
        <f t="shared" si="4"/>
        <v>3332</v>
      </c>
      <c r="Q23" s="68">
        <f t="shared" si="2"/>
        <v>70</v>
      </c>
      <c r="R23" s="189"/>
      <c r="S23" s="198"/>
      <c r="T23" s="225"/>
    </row>
    <row r="24" spans="1:20" x14ac:dyDescent="0.25">
      <c r="A24" s="71">
        <v>18</v>
      </c>
      <c r="B24" s="68">
        <f t="shared" si="3"/>
        <v>3528</v>
      </c>
      <c r="C24" s="68">
        <f t="shared" si="0"/>
        <v>74</v>
      </c>
      <c r="D24" s="191"/>
      <c r="E24" s="215"/>
      <c r="F24" s="215"/>
      <c r="H24" s="75"/>
      <c r="I24" s="76"/>
      <c r="J24" s="77"/>
      <c r="K24" s="77"/>
      <c r="L24" s="77"/>
      <c r="M24" s="77"/>
      <c r="O24" s="71">
        <v>18</v>
      </c>
      <c r="P24" s="68">
        <f t="shared" si="4"/>
        <v>3528</v>
      </c>
      <c r="Q24" s="68">
        <f t="shared" si="2"/>
        <v>74</v>
      </c>
      <c r="R24" s="189"/>
      <c r="S24" s="198"/>
      <c r="T24" s="225"/>
    </row>
    <row r="25" spans="1:20" x14ac:dyDescent="0.25">
      <c r="A25" s="71">
        <v>19</v>
      </c>
      <c r="B25" s="68">
        <f t="shared" si="3"/>
        <v>3724</v>
      </c>
      <c r="C25" s="68">
        <f t="shared" si="0"/>
        <v>79</v>
      </c>
      <c r="D25" s="191"/>
      <c r="E25" s="215"/>
      <c r="F25" s="215"/>
      <c r="H25" s="75"/>
      <c r="I25" s="76"/>
      <c r="J25" s="77"/>
      <c r="K25" s="77"/>
      <c r="L25" s="77"/>
      <c r="M25" s="77"/>
      <c r="O25" s="71">
        <v>19</v>
      </c>
      <c r="P25" s="68">
        <f t="shared" si="4"/>
        <v>3724</v>
      </c>
      <c r="Q25" s="68">
        <f t="shared" si="2"/>
        <v>79</v>
      </c>
      <c r="R25" s="189"/>
      <c r="S25" s="198"/>
      <c r="T25" s="225"/>
    </row>
    <row r="26" spans="1:20" x14ac:dyDescent="0.25">
      <c r="A26" s="71">
        <v>20</v>
      </c>
      <c r="B26" s="68">
        <f t="shared" si="3"/>
        <v>3920</v>
      </c>
      <c r="C26" s="68">
        <f t="shared" si="0"/>
        <v>83</v>
      </c>
      <c r="D26" s="191"/>
      <c r="E26" s="215"/>
      <c r="F26" s="215"/>
      <c r="H26" s="75"/>
      <c r="I26" s="76"/>
      <c r="J26" s="77"/>
      <c r="K26" s="77"/>
      <c r="L26" s="77"/>
      <c r="M26" s="77"/>
      <c r="O26" s="71">
        <v>20</v>
      </c>
      <c r="P26" s="68">
        <f t="shared" si="4"/>
        <v>3920</v>
      </c>
      <c r="Q26" s="68">
        <f t="shared" si="2"/>
        <v>83</v>
      </c>
      <c r="R26" s="189"/>
      <c r="S26" s="198"/>
      <c r="T26" s="225"/>
    </row>
    <row r="27" spans="1:20" x14ac:dyDescent="0.25">
      <c r="A27" s="71">
        <v>21</v>
      </c>
      <c r="B27" s="68">
        <f t="shared" si="3"/>
        <v>4116</v>
      </c>
      <c r="C27" s="68">
        <f t="shared" si="0"/>
        <v>87</v>
      </c>
      <c r="D27" s="191"/>
      <c r="E27" s="215"/>
      <c r="F27" s="215"/>
      <c r="H27" s="75"/>
      <c r="I27" s="76"/>
      <c r="J27" s="77"/>
      <c r="K27" s="77"/>
      <c r="L27" s="77"/>
      <c r="M27" s="77"/>
      <c r="O27" s="71">
        <v>21</v>
      </c>
      <c r="P27" s="68">
        <f t="shared" si="4"/>
        <v>4116</v>
      </c>
      <c r="Q27" s="68">
        <f t="shared" si="2"/>
        <v>87</v>
      </c>
      <c r="R27" s="189"/>
      <c r="S27" s="198"/>
      <c r="T27" s="225"/>
    </row>
    <row r="28" spans="1:20" x14ac:dyDescent="0.25">
      <c r="A28" s="71">
        <v>22</v>
      </c>
      <c r="B28" s="68">
        <f t="shared" si="3"/>
        <v>4312</v>
      </c>
      <c r="C28" s="68">
        <f t="shared" si="0"/>
        <v>91</v>
      </c>
      <c r="D28" s="191"/>
      <c r="E28" s="215"/>
      <c r="F28" s="215"/>
      <c r="H28" s="75"/>
      <c r="I28" s="76"/>
      <c r="J28" s="77"/>
      <c r="K28" s="77"/>
      <c r="L28" s="77"/>
      <c r="M28" s="77"/>
      <c r="O28" s="71">
        <v>22</v>
      </c>
      <c r="P28" s="68">
        <f t="shared" si="4"/>
        <v>4312</v>
      </c>
      <c r="Q28" s="68">
        <f t="shared" si="2"/>
        <v>91</v>
      </c>
      <c r="R28" s="189"/>
      <c r="S28" s="198"/>
      <c r="T28" s="225"/>
    </row>
    <row r="29" spans="1:20" x14ac:dyDescent="0.25">
      <c r="A29" s="69">
        <v>23</v>
      </c>
      <c r="B29" s="74">
        <f t="shared" si="3"/>
        <v>4508</v>
      </c>
      <c r="C29" s="74">
        <f t="shared" si="0"/>
        <v>95</v>
      </c>
      <c r="D29" s="199">
        <f>ROUND(6000*0.06,0)</f>
        <v>360</v>
      </c>
      <c r="E29" s="215"/>
      <c r="F29" s="215"/>
      <c r="H29" s="75"/>
      <c r="I29" s="76"/>
      <c r="J29" s="77"/>
      <c r="K29" s="77"/>
      <c r="L29" s="77"/>
      <c r="M29" s="77"/>
      <c r="O29" s="71">
        <v>23</v>
      </c>
      <c r="P29" s="68">
        <f t="shared" si="4"/>
        <v>4508</v>
      </c>
      <c r="Q29" s="68">
        <f t="shared" si="2"/>
        <v>95</v>
      </c>
      <c r="R29" s="189"/>
      <c r="S29" s="198"/>
      <c r="T29" s="225"/>
    </row>
    <row r="30" spans="1:20" x14ac:dyDescent="0.25">
      <c r="A30" s="69">
        <v>24</v>
      </c>
      <c r="B30" s="74">
        <f t="shared" si="3"/>
        <v>4704</v>
      </c>
      <c r="C30" s="74">
        <f t="shared" si="0"/>
        <v>99</v>
      </c>
      <c r="D30" s="199"/>
      <c r="E30" s="215"/>
      <c r="F30" s="215"/>
      <c r="H30" s="75"/>
      <c r="I30" s="76"/>
      <c r="J30" s="77"/>
      <c r="K30" s="77"/>
      <c r="L30" s="77"/>
      <c r="M30" s="77"/>
      <c r="O30" s="69">
        <v>24</v>
      </c>
      <c r="P30" s="74">
        <f t="shared" si="4"/>
        <v>4704</v>
      </c>
      <c r="Q30" s="74">
        <f t="shared" si="2"/>
        <v>99</v>
      </c>
      <c r="R30" s="190">
        <f>ROUND(6000*0.06,0)</f>
        <v>360</v>
      </c>
      <c r="S30" s="198"/>
      <c r="T30" s="225"/>
    </row>
    <row r="31" spans="1:20" x14ac:dyDescent="0.25">
      <c r="A31" s="69">
        <v>25</v>
      </c>
      <c r="B31" s="74">
        <f t="shared" si="3"/>
        <v>4900</v>
      </c>
      <c r="C31" s="74">
        <f t="shared" si="0"/>
        <v>103</v>
      </c>
      <c r="D31" s="199"/>
      <c r="E31" s="215"/>
      <c r="F31" s="215"/>
      <c r="H31" s="75"/>
      <c r="I31" s="76"/>
      <c r="J31" s="77"/>
      <c r="K31" s="77"/>
      <c r="L31" s="77"/>
      <c r="M31" s="77"/>
      <c r="O31" s="69">
        <v>25</v>
      </c>
      <c r="P31" s="74">
        <f t="shared" si="4"/>
        <v>4900</v>
      </c>
      <c r="Q31" s="74">
        <f t="shared" si="2"/>
        <v>103</v>
      </c>
      <c r="R31" s="190"/>
      <c r="S31" s="198"/>
      <c r="T31" s="225"/>
    </row>
    <row r="32" spans="1:20" x14ac:dyDescent="0.25">
      <c r="A32" s="69">
        <v>26</v>
      </c>
      <c r="B32" s="74">
        <f t="shared" si="3"/>
        <v>5096</v>
      </c>
      <c r="C32" s="74">
        <f t="shared" si="0"/>
        <v>108</v>
      </c>
      <c r="D32" s="199"/>
      <c r="E32" s="215"/>
      <c r="F32" s="215"/>
      <c r="H32" s="75"/>
      <c r="I32" s="76"/>
      <c r="J32" s="77"/>
      <c r="K32" s="77"/>
      <c r="L32" s="77"/>
      <c r="M32" s="77"/>
      <c r="O32" s="69">
        <v>26</v>
      </c>
      <c r="P32" s="74">
        <f t="shared" si="4"/>
        <v>5096</v>
      </c>
      <c r="Q32" s="74">
        <f t="shared" si="2"/>
        <v>108</v>
      </c>
      <c r="R32" s="190"/>
      <c r="S32" s="198"/>
      <c r="T32" s="225"/>
    </row>
    <row r="33" spans="1:20" x14ac:dyDescent="0.25">
      <c r="A33" s="69">
        <v>27</v>
      </c>
      <c r="B33" s="74">
        <f t="shared" si="3"/>
        <v>5292</v>
      </c>
      <c r="C33" s="74">
        <f t="shared" si="0"/>
        <v>112</v>
      </c>
      <c r="D33" s="199"/>
      <c r="E33" s="215"/>
      <c r="F33" s="215"/>
      <c r="H33" s="78"/>
      <c r="I33" s="79"/>
      <c r="J33" s="77"/>
      <c r="K33" s="77"/>
      <c r="L33" s="77"/>
      <c r="M33" s="77"/>
      <c r="O33" s="69">
        <v>27</v>
      </c>
      <c r="P33" s="74">
        <f t="shared" si="4"/>
        <v>5292</v>
      </c>
      <c r="Q33" s="74">
        <f t="shared" si="2"/>
        <v>112</v>
      </c>
      <c r="R33" s="190"/>
      <c r="S33" s="198"/>
      <c r="T33" s="225"/>
    </row>
    <row r="34" spans="1:20" x14ac:dyDescent="0.25">
      <c r="A34" s="69">
        <v>28</v>
      </c>
      <c r="B34" s="74">
        <f t="shared" si="3"/>
        <v>5488</v>
      </c>
      <c r="C34" s="74">
        <f t="shared" si="0"/>
        <v>116</v>
      </c>
      <c r="D34" s="199"/>
      <c r="E34" s="215"/>
      <c r="F34" s="215"/>
      <c r="H34" s="78"/>
      <c r="I34" s="79"/>
      <c r="J34" s="77"/>
      <c r="K34" s="77"/>
      <c r="L34" s="77"/>
      <c r="M34" s="77"/>
      <c r="O34" s="69">
        <v>28</v>
      </c>
      <c r="P34" s="74">
        <f t="shared" si="4"/>
        <v>5488</v>
      </c>
      <c r="Q34" s="74">
        <f t="shared" si="2"/>
        <v>116</v>
      </c>
      <c r="R34" s="190"/>
      <c r="S34" s="198"/>
      <c r="T34" s="225"/>
    </row>
    <row r="35" spans="1:20" x14ac:dyDescent="0.25">
      <c r="A35" s="69">
        <v>29</v>
      </c>
      <c r="B35" s="74">
        <f t="shared" si="3"/>
        <v>5684</v>
      </c>
      <c r="C35" s="74">
        <f t="shared" si="0"/>
        <v>120</v>
      </c>
      <c r="D35" s="199"/>
      <c r="E35" s="215"/>
      <c r="F35" s="215"/>
      <c r="H35" s="78"/>
      <c r="I35" s="79"/>
      <c r="J35" s="77"/>
      <c r="K35" s="77"/>
      <c r="L35" s="77"/>
      <c r="M35" s="77"/>
      <c r="O35" s="69">
        <v>29</v>
      </c>
      <c r="P35" s="74">
        <f t="shared" si="4"/>
        <v>5684</v>
      </c>
      <c r="Q35" s="74">
        <f t="shared" si="2"/>
        <v>120</v>
      </c>
      <c r="R35" s="190"/>
      <c r="S35" s="198"/>
      <c r="T35" s="225"/>
    </row>
    <row r="36" spans="1:20" x14ac:dyDescent="0.25">
      <c r="A36" s="69">
        <v>30</v>
      </c>
      <c r="B36" s="74">
        <f t="shared" si="3"/>
        <v>5880</v>
      </c>
      <c r="C36" s="74">
        <f t="shared" si="0"/>
        <v>124</v>
      </c>
      <c r="D36" s="199"/>
      <c r="E36" s="215"/>
      <c r="F36" s="215"/>
      <c r="H36" s="78"/>
      <c r="I36" s="79"/>
      <c r="J36" s="77"/>
      <c r="K36" s="77"/>
      <c r="L36" s="77"/>
      <c r="M36" s="77"/>
      <c r="O36" s="69">
        <v>30</v>
      </c>
      <c r="P36" s="74">
        <f t="shared" si="4"/>
        <v>5880</v>
      </c>
      <c r="Q36" s="74">
        <f t="shared" si="2"/>
        <v>124</v>
      </c>
      <c r="R36" s="190"/>
      <c r="S36" s="198"/>
      <c r="T36" s="225"/>
    </row>
    <row r="37" spans="1:20" x14ac:dyDescent="0.25">
      <c r="A37" s="71">
        <v>31</v>
      </c>
      <c r="B37" s="68">
        <f t="shared" si="3"/>
        <v>6076</v>
      </c>
      <c r="C37" s="68">
        <f t="shared" si="0"/>
        <v>128</v>
      </c>
      <c r="D37" s="191">
        <f>ROUND(7500*0.06,0)</f>
        <v>450</v>
      </c>
      <c r="E37" s="215"/>
      <c r="F37" s="215"/>
      <c r="O37" s="69">
        <v>31</v>
      </c>
      <c r="P37" s="74">
        <f t="shared" si="4"/>
        <v>6076</v>
      </c>
      <c r="Q37" s="74">
        <f t="shared" si="2"/>
        <v>128</v>
      </c>
      <c r="R37" s="190"/>
      <c r="S37" s="198"/>
      <c r="T37" s="225"/>
    </row>
    <row r="38" spans="1:20" x14ac:dyDescent="0.25">
      <c r="A38" s="71">
        <v>32</v>
      </c>
      <c r="B38" s="68">
        <f t="shared" si="3"/>
        <v>6272</v>
      </c>
      <c r="C38" s="68">
        <f t="shared" si="0"/>
        <v>132</v>
      </c>
      <c r="D38" s="191"/>
      <c r="E38" s="215"/>
      <c r="F38" s="215"/>
      <c r="O38" s="71">
        <v>32</v>
      </c>
      <c r="P38" s="68">
        <f t="shared" si="4"/>
        <v>6272</v>
      </c>
      <c r="Q38" s="68">
        <f t="shared" si="2"/>
        <v>132</v>
      </c>
      <c r="R38" s="189">
        <f>ROUND(7500*0.06,0)</f>
        <v>450</v>
      </c>
      <c r="S38" s="198"/>
      <c r="T38" s="225"/>
    </row>
    <row r="39" spans="1:20" x14ac:dyDescent="0.25">
      <c r="A39" s="71">
        <v>33</v>
      </c>
      <c r="B39" s="68">
        <f t="shared" si="3"/>
        <v>6468</v>
      </c>
      <c r="C39" s="68">
        <f t="shared" si="0"/>
        <v>136</v>
      </c>
      <c r="D39" s="191"/>
      <c r="E39" s="215"/>
      <c r="F39" s="215"/>
      <c r="O39" s="71">
        <v>33</v>
      </c>
      <c r="P39" s="68">
        <f t="shared" si="4"/>
        <v>6468</v>
      </c>
      <c r="Q39" s="68">
        <f t="shared" si="2"/>
        <v>136</v>
      </c>
      <c r="R39" s="189"/>
      <c r="S39" s="198"/>
      <c r="T39" s="225"/>
    </row>
    <row r="40" spans="1:20" x14ac:dyDescent="0.25">
      <c r="A40" s="71">
        <v>34</v>
      </c>
      <c r="B40" s="68">
        <f t="shared" si="3"/>
        <v>6664</v>
      </c>
      <c r="C40" s="68">
        <f t="shared" si="0"/>
        <v>141</v>
      </c>
      <c r="D40" s="191"/>
      <c r="E40" s="215"/>
      <c r="F40" s="215"/>
      <c r="O40" s="71">
        <v>34</v>
      </c>
      <c r="P40" s="68">
        <f t="shared" si="4"/>
        <v>6664</v>
      </c>
      <c r="Q40" s="68">
        <f t="shared" si="2"/>
        <v>141</v>
      </c>
      <c r="R40" s="189"/>
      <c r="S40" s="198"/>
      <c r="T40" s="225"/>
    </row>
    <row r="41" spans="1:20" x14ac:dyDescent="0.25">
      <c r="A41" s="71">
        <v>35</v>
      </c>
      <c r="B41" s="68">
        <f t="shared" si="3"/>
        <v>6860</v>
      </c>
      <c r="C41" s="68">
        <f t="shared" si="0"/>
        <v>145</v>
      </c>
      <c r="D41" s="191"/>
      <c r="E41" s="215"/>
      <c r="F41" s="215"/>
      <c r="O41" s="71">
        <v>35</v>
      </c>
      <c r="P41" s="68">
        <f t="shared" si="4"/>
        <v>6860</v>
      </c>
      <c r="Q41" s="68">
        <f t="shared" si="2"/>
        <v>145</v>
      </c>
      <c r="R41" s="189"/>
      <c r="S41" s="198"/>
      <c r="T41" s="225"/>
    </row>
    <row r="42" spans="1:20" x14ac:dyDescent="0.25">
      <c r="A42" s="71">
        <v>36</v>
      </c>
      <c r="B42" s="68">
        <f t="shared" si="3"/>
        <v>7056</v>
      </c>
      <c r="C42" s="68">
        <f t="shared" si="0"/>
        <v>149</v>
      </c>
      <c r="D42" s="191"/>
      <c r="E42" s="215"/>
      <c r="F42" s="215"/>
      <c r="O42" s="71">
        <v>36</v>
      </c>
      <c r="P42" s="68">
        <f t="shared" si="4"/>
        <v>7056</v>
      </c>
      <c r="Q42" s="68">
        <f t="shared" si="2"/>
        <v>149</v>
      </c>
      <c r="R42" s="189"/>
      <c r="S42" s="198"/>
      <c r="T42" s="225"/>
    </row>
    <row r="43" spans="1:20" x14ac:dyDescent="0.25">
      <c r="A43" s="71">
        <v>37</v>
      </c>
      <c r="B43" s="68">
        <f t="shared" si="3"/>
        <v>7252</v>
      </c>
      <c r="C43" s="68">
        <f t="shared" si="0"/>
        <v>153</v>
      </c>
      <c r="D43" s="191"/>
      <c r="E43" s="215"/>
      <c r="F43" s="215"/>
      <c r="O43" s="71">
        <v>37</v>
      </c>
      <c r="P43" s="68">
        <f t="shared" si="4"/>
        <v>7252</v>
      </c>
      <c r="Q43" s="68">
        <f t="shared" si="2"/>
        <v>153</v>
      </c>
      <c r="R43" s="189"/>
      <c r="S43" s="198"/>
      <c r="T43" s="225"/>
    </row>
    <row r="44" spans="1:20" x14ac:dyDescent="0.25">
      <c r="A44" s="71">
        <v>38</v>
      </c>
      <c r="B44" s="68">
        <f t="shared" si="3"/>
        <v>7448</v>
      </c>
      <c r="C44" s="68">
        <f t="shared" si="0"/>
        <v>157</v>
      </c>
      <c r="D44" s="191"/>
      <c r="E44" s="215"/>
      <c r="F44" s="215"/>
      <c r="O44" s="71">
        <v>38</v>
      </c>
      <c r="P44" s="68">
        <f t="shared" si="4"/>
        <v>7448</v>
      </c>
      <c r="Q44" s="68">
        <f t="shared" si="2"/>
        <v>157</v>
      </c>
      <c r="R44" s="189"/>
      <c r="S44" s="198"/>
      <c r="T44" s="225"/>
    </row>
    <row r="45" spans="1:20" x14ac:dyDescent="0.25">
      <c r="A45" s="69">
        <v>39</v>
      </c>
      <c r="B45" s="74">
        <f t="shared" si="3"/>
        <v>7644</v>
      </c>
      <c r="C45" s="74">
        <f t="shared" si="0"/>
        <v>161</v>
      </c>
      <c r="D45" s="199">
        <v>522</v>
      </c>
      <c r="E45" s="215"/>
      <c r="F45" s="215"/>
      <c r="O45" s="71">
        <v>39</v>
      </c>
      <c r="P45" s="68">
        <f t="shared" si="4"/>
        <v>7644</v>
      </c>
      <c r="Q45" s="68">
        <f t="shared" si="2"/>
        <v>161</v>
      </c>
      <c r="R45" s="189"/>
      <c r="S45" s="198"/>
      <c r="T45" s="225"/>
    </row>
    <row r="46" spans="1:20" x14ac:dyDescent="0.25">
      <c r="A46" s="69">
        <v>40</v>
      </c>
      <c r="B46" s="74">
        <f t="shared" si="3"/>
        <v>7840</v>
      </c>
      <c r="C46" s="74">
        <f t="shared" si="0"/>
        <v>165</v>
      </c>
      <c r="D46" s="199"/>
      <c r="E46" s="215"/>
      <c r="F46" s="215"/>
      <c r="O46" s="69">
        <v>40</v>
      </c>
      <c r="P46" s="74">
        <f t="shared" si="4"/>
        <v>7840</v>
      </c>
      <c r="Q46" s="74">
        <f t="shared" si="2"/>
        <v>165</v>
      </c>
      <c r="R46" s="190">
        <v>522</v>
      </c>
      <c r="S46" s="198"/>
      <c r="T46" s="225"/>
    </row>
    <row r="47" spans="1:20" x14ac:dyDescent="0.25">
      <c r="A47" s="85">
        <v>41</v>
      </c>
      <c r="B47" s="73">
        <f t="shared" si="3"/>
        <v>8036</v>
      </c>
      <c r="C47" s="73">
        <f t="shared" si="0"/>
        <v>170</v>
      </c>
      <c r="D47" s="199"/>
      <c r="E47" s="215"/>
      <c r="F47" s="215"/>
      <c r="O47" s="69">
        <v>41</v>
      </c>
      <c r="P47" s="74">
        <f t="shared" si="4"/>
        <v>8036</v>
      </c>
      <c r="Q47" s="74">
        <f t="shared" si="2"/>
        <v>170</v>
      </c>
      <c r="R47" s="190"/>
      <c r="S47" s="198"/>
      <c r="T47" s="225"/>
    </row>
    <row r="48" spans="1:20" x14ac:dyDescent="0.25">
      <c r="A48" s="69">
        <v>42</v>
      </c>
      <c r="B48" s="73">
        <f t="shared" si="3"/>
        <v>8232</v>
      </c>
      <c r="C48" s="74">
        <f t="shared" si="0"/>
        <v>174</v>
      </c>
      <c r="D48" s="199"/>
      <c r="E48" s="215"/>
      <c r="F48" s="215"/>
      <c r="O48" s="69">
        <v>42</v>
      </c>
      <c r="P48" s="74">
        <f t="shared" si="4"/>
        <v>8232</v>
      </c>
      <c r="Q48" s="74">
        <f t="shared" si="2"/>
        <v>174</v>
      </c>
      <c r="R48" s="190"/>
      <c r="S48" s="198"/>
      <c r="T48" s="225"/>
    </row>
    <row r="49" spans="1:21" x14ac:dyDescent="0.25">
      <c r="A49" s="69">
        <v>43</v>
      </c>
      <c r="B49" s="73">
        <f t="shared" si="3"/>
        <v>8428</v>
      </c>
      <c r="C49" s="74">
        <f>ROUND(B49*0.0211,0)</f>
        <v>178</v>
      </c>
      <c r="D49" s="199"/>
      <c r="E49" s="215"/>
      <c r="F49" s="215"/>
      <c r="O49" s="69">
        <v>43</v>
      </c>
      <c r="P49" s="74">
        <f t="shared" si="4"/>
        <v>8428</v>
      </c>
      <c r="Q49" s="74">
        <f>ROUND(P49*0.0211,0)</f>
        <v>178</v>
      </c>
      <c r="R49" s="190"/>
      <c r="S49" s="198"/>
      <c r="T49" s="225"/>
    </row>
    <row r="50" spans="1:21" x14ac:dyDescent="0.25">
      <c r="A50" s="69">
        <v>44</v>
      </c>
      <c r="B50" s="73">
        <f t="shared" si="3"/>
        <v>8624</v>
      </c>
      <c r="C50" s="74">
        <f>ROUND(B50*0.0211,0)</f>
        <v>182</v>
      </c>
      <c r="D50" s="200"/>
      <c r="E50" s="216"/>
      <c r="F50" s="216"/>
      <c r="O50" s="69">
        <v>44</v>
      </c>
      <c r="P50" s="74">
        <f t="shared" si="4"/>
        <v>8624</v>
      </c>
      <c r="Q50" s="74">
        <f>ROUND(P50*0.0211,0)</f>
        <v>182</v>
      </c>
      <c r="R50" s="190"/>
      <c r="S50" s="198"/>
      <c r="T50" s="225"/>
    </row>
    <row r="51" spans="1:21" x14ac:dyDescent="0.25">
      <c r="O51" s="69">
        <v>45</v>
      </c>
      <c r="P51" s="74">
        <f t="shared" si="4"/>
        <v>8820</v>
      </c>
      <c r="Q51" s="74">
        <f t="shared" ref="Q51:Q62" si="5">ROUND(P51*0.0211,0)</f>
        <v>186</v>
      </c>
      <c r="R51" s="190"/>
      <c r="S51" s="198"/>
      <c r="T51" s="225"/>
    </row>
    <row r="52" spans="1:21" x14ac:dyDescent="0.25">
      <c r="O52" s="71">
        <v>46</v>
      </c>
      <c r="P52" s="68">
        <f t="shared" si="4"/>
        <v>9016</v>
      </c>
      <c r="Q52" s="68">
        <f t="shared" si="5"/>
        <v>190</v>
      </c>
      <c r="R52" s="189">
        <f>ROUND(9900*0.06,0)</f>
        <v>594</v>
      </c>
      <c r="S52" s="198"/>
      <c r="T52" s="225"/>
    </row>
    <row r="53" spans="1:21" x14ac:dyDescent="0.25">
      <c r="O53" s="71">
        <v>47</v>
      </c>
      <c r="P53" s="68">
        <f t="shared" si="4"/>
        <v>9212</v>
      </c>
      <c r="Q53" s="68">
        <f t="shared" si="5"/>
        <v>194</v>
      </c>
      <c r="R53" s="189"/>
      <c r="S53" s="198"/>
      <c r="T53" s="225"/>
    </row>
    <row r="54" spans="1:21" x14ac:dyDescent="0.25">
      <c r="O54" s="71">
        <v>48</v>
      </c>
      <c r="P54" s="68">
        <f t="shared" si="4"/>
        <v>9408</v>
      </c>
      <c r="Q54" s="68">
        <f t="shared" si="5"/>
        <v>199</v>
      </c>
      <c r="R54" s="189"/>
      <c r="S54" s="198"/>
      <c r="T54" s="225"/>
    </row>
    <row r="55" spans="1:21" x14ac:dyDescent="0.25">
      <c r="O55" s="71">
        <v>49</v>
      </c>
      <c r="P55" s="68">
        <f t="shared" si="4"/>
        <v>9604</v>
      </c>
      <c r="Q55" s="68">
        <f t="shared" si="5"/>
        <v>203</v>
      </c>
      <c r="R55" s="189"/>
      <c r="S55" s="198"/>
      <c r="T55" s="225"/>
    </row>
    <row r="56" spans="1:21" x14ac:dyDescent="0.25">
      <c r="O56" s="71">
        <v>50</v>
      </c>
      <c r="P56" s="68">
        <f t="shared" si="4"/>
        <v>9800</v>
      </c>
      <c r="Q56" s="68">
        <f t="shared" si="5"/>
        <v>207</v>
      </c>
      <c r="R56" s="189"/>
      <c r="S56" s="198"/>
      <c r="T56" s="225"/>
    </row>
    <row r="57" spans="1:21" x14ac:dyDescent="0.25">
      <c r="O57" s="71">
        <v>51</v>
      </c>
      <c r="P57" s="68">
        <f t="shared" si="4"/>
        <v>9996</v>
      </c>
      <c r="Q57" s="68">
        <f t="shared" si="5"/>
        <v>211</v>
      </c>
      <c r="R57" s="189"/>
      <c r="S57" s="198"/>
      <c r="T57" s="225"/>
    </row>
    <row r="58" spans="1:21" x14ac:dyDescent="0.25">
      <c r="O58" s="71">
        <v>52</v>
      </c>
      <c r="P58" s="68">
        <f t="shared" si="4"/>
        <v>10192</v>
      </c>
      <c r="Q58" s="68">
        <f t="shared" si="5"/>
        <v>215</v>
      </c>
      <c r="R58" s="189"/>
      <c r="S58" s="198"/>
      <c r="T58" s="225"/>
    </row>
    <row r="59" spans="1:21" x14ac:dyDescent="0.25">
      <c r="O59" s="69">
        <v>53</v>
      </c>
      <c r="P59" s="74">
        <f t="shared" si="4"/>
        <v>10388</v>
      </c>
      <c r="Q59" s="74">
        <f t="shared" si="5"/>
        <v>219</v>
      </c>
      <c r="R59" s="190">
        <f>ROUND(11100*0.06,0)</f>
        <v>666</v>
      </c>
      <c r="S59" s="198"/>
      <c r="T59" s="225"/>
    </row>
    <row r="60" spans="1:21" x14ac:dyDescent="0.25">
      <c r="O60" s="69">
        <v>54</v>
      </c>
      <c r="P60" s="74">
        <f t="shared" si="4"/>
        <v>10584</v>
      </c>
      <c r="Q60" s="74">
        <f t="shared" si="5"/>
        <v>223</v>
      </c>
      <c r="R60" s="190"/>
      <c r="S60" s="198"/>
      <c r="T60" s="225"/>
    </row>
    <row r="61" spans="1:21" x14ac:dyDescent="0.25">
      <c r="O61" s="69">
        <v>55</v>
      </c>
      <c r="P61" s="74">
        <f t="shared" si="4"/>
        <v>10780</v>
      </c>
      <c r="Q61" s="74">
        <f t="shared" si="5"/>
        <v>227</v>
      </c>
      <c r="R61" s="190"/>
      <c r="S61" s="198"/>
      <c r="T61" s="225"/>
    </row>
    <row r="62" spans="1:21" x14ac:dyDescent="0.25">
      <c r="O62" s="69">
        <v>56</v>
      </c>
      <c r="P62" s="74">
        <f t="shared" si="4"/>
        <v>10976</v>
      </c>
      <c r="Q62" s="74">
        <f t="shared" si="5"/>
        <v>232</v>
      </c>
      <c r="R62" s="190"/>
      <c r="S62" s="198"/>
      <c r="T62" s="225"/>
    </row>
    <row r="63" spans="1:21" x14ac:dyDescent="0.25">
      <c r="O63" s="75"/>
      <c r="P63" s="93"/>
      <c r="Q63" s="93"/>
      <c r="R63" s="77"/>
      <c r="S63" s="77"/>
      <c r="T63" s="116"/>
      <c r="U63" s="23"/>
    </row>
    <row r="64" spans="1:21" x14ac:dyDescent="0.25">
      <c r="O64" s="75"/>
      <c r="P64" s="93"/>
      <c r="Q64" s="93"/>
      <c r="R64" s="77"/>
      <c r="S64" s="77"/>
      <c r="T64" s="116"/>
      <c r="U64" s="23"/>
    </row>
    <row r="65" spans="1:22" x14ac:dyDescent="0.25">
      <c r="O65" s="80" t="s">
        <v>13</v>
      </c>
      <c r="P65" s="76"/>
      <c r="Q65" s="93"/>
      <c r="R65" s="77"/>
      <c r="S65" s="77"/>
      <c r="T65" s="77"/>
    </row>
    <row r="66" spans="1:22" x14ac:dyDescent="0.25">
      <c r="O66" s="75"/>
      <c r="P66" s="76"/>
      <c r="Q66" s="93"/>
      <c r="R66" s="77"/>
      <c r="S66" s="77"/>
      <c r="T66" s="77"/>
    </row>
    <row r="67" spans="1:22" x14ac:dyDescent="0.25">
      <c r="A67" s="32"/>
      <c r="B67" s="32"/>
      <c r="C67" s="32"/>
      <c r="D67" s="23"/>
      <c r="E67" s="23"/>
      <c r="F67" s="23"/>
      <c r="G67" s="23"/>
      <c r="H67" s="32"/>
      <c r="I67" s="32"/>
      <c r="J67" s="32"/>
      <c r="K67" s="23"/>
      <c r="L67" s="23"/>
      <c r="M67" s="23"/>
      <c r="N67" s="23"/>
      <c r="P67" s="81"/>
      <c r="Q67" s="81"/>
      <c r="R67" s="81"/>
      <c r="S67" s="81"/>
      <c r="T67" s="81"/>
      <c r="U67" s="23"/>
      <c r="V67" s="23"/>
    </row>
    <row r="68" spans="1:22" x14ac:dyDescent="0.25">
      <c r="A68" s="32"/>
      <c r="B68" s="32"/>
      <c r="C68" s="32"/>
      <c r="D68" s="23"/>
      <c r="E68" s="23"/>
      <c r="F68" s="23"/>
      <c r="G68" s="23"/>
      <c r="H68" s="32"/>
      <c r="I68" s="32"/>
      <c r="J68" s="32"/>
      <c r="K68" s="23"/>
      <c r="L68" s="23"/>
      <c r="M68" s="23"/>
      <c r="N68" s="23"/>
      <c r="O68" s="82"/>
      <c r="P68" s="81"/>
      <c r="Q68" s="81"/>
      <c r="R68" s="81"/>
      <c r="S68" s="81"/>
      <c r="T68" s="81"/>
      <c r="U68" s="23"/>
      <c r="V68" s="23"/>
    </row>
    <row r="69" spans="1:22" x14ac:dyDescent="0.25">
      <c r="A69" s="32"/>
      <c r="B69" s="32"/>
      <c r="C69" s="32"/>
      <c r="D69" s="23"/>
      <c r="E69" s="23"/>
      <c r="F69" s="23"/>
      <c r="G69" s="23"/>
      <c r="H69" s="32"/>
      <c r="I69" s="32"/>
      <c r="J69" s="32"/>
      <c r="K69" s="23"/>
      <c r="L69" s="23"/>
      <c r="M69" s="23"/>
      <c r="N69" s="23"/>
      <c r="O69" s="82"/>
      <c r="P69" s="81"/>
      <c r="Q69" s="81"/>
      <c r="R69" s="81"/>
      <c r="S69" s="81"/>
      <c r="T69" s="81"/>
      <c r="U69" s="23"/>
      <c r="V69" s="23"/>
    </row>
    <row r="70" spans="1:22" x14ac:dyDescent="0.25">
      <c r="A70" s="32"/>
      <c r="B70" s="32"/>
      <c r="C70" s="32"/>
      <c r="D70" s="23"/>
      <c r="E70" s="23"/>
      <c r="F70" s="23"/>
      <c r="G70" s="23"/>
      <c r="H70" s="32"/>
      <c r="I70" s="32"/>
      <c r="J70" s="32"/>
      <c r="K70" s="23"/>
      <c r="L70" s="23"/>
      <c r="M70" s="23"/>
      <c r="N70" s="23"/>
      <c r="O70" s="81"/>
      <c r="P70" s="81"/>
      <c r="Q70" s="81"/>
      <c r="R70" s="81"/>
      <c r="S70" s="81"/>
      <c r="T70" s="81"/>
      <c r="U70" s="23"/>
      <c r="V70" s="23"/>
    </row>
  </sheetData>
  <mergeCells count="38">
    <mergeCell ref="S7:S62"/>
    <mergeCell ref="J5:M5"/>
    <mergeCell ref="K7:K12"/>
    <mergeCell ref="K13:K18"/>
    <mergeCell ref="D7:D13"/>
    <mergeCell ref="D14:D21"/>
    <mergeCell ref="F7:F50"/>
    <mergeCell ref="J7:J18"/>
    <mergeCell ref="D22:D28"/>
    <mergeCell ref="D29:D36"/>
    <mergeCell ref="E7:E50"/>
    <mergeCell ref="L7:L18"/>
    <mergeCell ref="A5:A6"/>
    <mergeCell ref="B5:B6"/>
    <mergeCell ref="C5:F5"/>
    <mergeCell ref="H5:H6"/>
    <mergeCell ref="I5:I6"/>
    <mergeCell ref="V1:V3"/>
    <mergeCell ref="A2:U2"/>
    <mergeCell ref="A4:F4"/>
    <mergeCell ref="H4:M4"/>
    <mergeCell ref="O4:T4"/>
    <mergeCell ref="R38:R45"/>
    <mergeCell ref="R46:R51"/>
    <mergeCell ref="R52:R58"/>
    <mergeCell ref="D37:D44"/>
    <mergeCell ref="A1:U1"/>
    <mergeCell ref="O5:O6"/>
    <mergeCell ref="P5:P6"/>
    <mergeCell ref="Q5:T5"/>
    <mergeCell ref="R7:R13"/>
    <mergeCell ref="R14:R21"/>
    <mergeCell ref="T7:T62"/>
    <mergeCell ref="R59:R62"/>
    <mergeCell ref="R22:R29"/>
    <mergeCell ref="R30:R37"/>
    <mergeCell ref="D45:D50"/>
    <mergeCell ref="M7:M1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範例</vt:lpstr>
      <vt:lpstr>附件1-1 兼任助理薪資、保費</vt:lpstr>
      <vt:lpstr>附件1-2 工讀生薪資、保費</vt:lpstr>
    </vt:vector>
  </TitlesOfParts>
  <Company>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王佳瑩</dc:creator>
  <cp:lastModifiedBy>USER</cp:lastModifiedBy>
  <cp:lastPrinted>2026-06-23T10:06:17Z</cp:lastPrinted>
  <dcterms:created xsi:type="dcterms:W3CDTF">2022-11-15T02:06:37Z</dcterms:created>
  <dcterms:modified xsi:type="dcterms:W3CDTF">2026-09-22T02:47:24Z</dcterms:modified>
</cp:coreProperties>
</file>