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71D8963-586C-4CA7-98CA-79EF959CD7C8}" xr6:coauthVersionLast="36" xr6:coauthVersionMax="36" xr10:uidLastSave="{00000000-0000-0000-0000-000000000000}"/>
  <bookViews>
    <workbookView xWindow="0" yWindow="0" windowWidth="28800" windowHeight="12180" xr2:uid="{D1E83609-35A7-41D8-B024-297A0F9C6018}"/>
  </bookViews>
  <sheets>
    <sheet name="附件1-2 工讀生薪資、保費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1" i="3" l="1"/>
  <c r="O66" i="3"/>
  <c r="N66" i="3"/>
  <c r="N65" i="3"/>
  <c r="O65" i="3" s="1"/>
  <c r="N64" i="3"/>
  <c r="O64" i="3" s="1"/>
  <c r="N63" i="3"/>
  <c r="O63" i="3" s="1"/>
  <c r="N62" i="3"/>
  <c r="O62" i="3" s="1"/>
  <c r="N61" i="3"/>
  <c r="O61" i="3" s="1"/>
  <c r="P54" i="3"/>
  <c r="O54" i="3"/>
  <c r="O55" i="3"/>
  <c r="N60" i="3"/>
  <c r="O60" i="3" s="1"/>
  <c r="N59" i="3"/>
  <c r="O59" i="3" s="1"/>
  <c r="N58" i="3"/>
  <c r="O58" i="3" s="1"/>
  <c r="N57" i="3"/>
  <c r="O57" i="3" s="1"/>
  <c r="N56" i="3"/>
  <c r="O56" i="3" s="1"/>
  <c r="N55" i="3"/>
  <c r="N54" i="3"/>
  <c r="O51" i="3"/>
  <c r="O52" i="3"/>
  <c r="O53" i="3"/>
  <c r="N50" i="3"/>
  <c r="O50" i="3" s="1"/>
  <c r="N49" i="3"/>
  <c r="O49" i="3" s="1"/>
  <c r="N48" i="3"/>
  <c r="O48" i="3" s="1"/>
  <c r="N47" i="3"/>
  <c r="O47" i="3" s="1"/>
  <c r="N46" i="3"/>
  <c r="O46" i="3" s="1"/>
  <c r="N45" i="3"/>
  <c r="O45" i="3" s="1"/>
  <c r="N44" i="3"/>
  <c r="O44" i="3" s="1"/>
  <c r="N43" i="3"/>
  <c r="O43" i="3" s="1"/>
  <c r="N42" i="3"/>
  <c r="O42" i="3" s="1"/>
  <c r="N41" i="3"/>
  <c r="O41" i="3" s="1"/>
  <c r="N40" i="3"/>
  <c r="O40" i="3" s="1"/>
  <c r="P39" i="3"/>
  <c r="N39" i="3"/>
  <c r="O39" i="3" s="1"/>
  <c r="N38" i="3"/>
  <c r="O38" i="3" s="1"/>
  <c r="N37" i="3"/>
  <c r="O37" i="3" s="1"/>
  <c r="O36" i="3"/>
  <c r="N36" i="3"/>
  <c r="N35" i="3"/>
  <c r="O35" i="3" s="1"/>
  <c r="N34" i="3"/>
  <c r="O34" i="3" s="1"/>
  <c r="N33" i="3"/>
  <c r="O33" i="3" s="1"/>
  <c r="N32" i="3"/>
  <c r="O32" i="3" s="1"/>
  <c r="P31" i="3"/>
  <c r="N31" i="3"/>
  <c r="O31" i="3" s="1"/>
  <c r="N30" i="3"/>
  <c r="O30" i="3" s="1"/>
  <c r="N29" i="3"/>
  <c r="O29" i="3" s="1"/>
  <c r="N28" i="3"/>
  <c r="O28" i="3" s="1"/>
  <c r="N27" i="3"/>
  <c r="O27" i="3" s="1"/>
  <c r="N26" i="3"/>
  <c r="O26" i="3" s="1"/>
  <c r="N25" i="3"/>
  <c r="O25" i="3" s="1"/>
  <c r="N24" i="3"/>
  <c r="O24" i="3" s="1"/>
  <c r="P23" i="3"/>
  <c r="N23" i="3"/>
  <c r="O23" i="3" s="1"/>
  <c r="N22" i="3"/>
  <c r="O22" i="3" s="1"/>
  <c r="N21" i="3"/>
  <c r="O21" i="3" s="1"/>
  <c r="N20" i="3"/>
  <c r="O20" i="3" s="1"/>
  <c r="N19" i="3"/>
  <c r="O19" i="3" s="1"/>
  <c r="N18" i="3"/>
  <c r="O18" i="3" s="1"/>
  <c r="N17" i="3"/>
  <c r="O17" i="3" s="1"/>
  <c r="N16" i="3"/>
  <c r="O16" i="3" s="1"/>
  <c r="P15" i="3"/>
  <c r="N15" i="3"/>
  <c r="O15" i="3" s="1"/>
  <c r="N14" i="3"/>
  <c r="O14" i="3" s="1"/>
  <c r="N13" i="3"/>
  <c r="O13" i="3" s="1"/>
  <c r="N12" i="3"/>
  <c r="O12" i="3" s="1"/>
  <c r="N11" i="3"/>
  <c r="O11" i="3" s="1"/>
  <c r="N10" i="3"/>
  <c r="O10" i="3" s="1"/>
  <c r="N9" i="3"/>
  <c r="O9" i="3" s="1"/>
  <c r="N8" i="3"/>
  <c r="O8" i="3" s="1"/>
  <c r="P7" i="3"/>
  <c r="O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7" i="3"/>
  <c r="B9" i="3"/>
  <c r="C9" i="3" s="1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8" i="3"/>
  <c r="C50" i="3" l="1"/>
  <c r="C49" i="3"/>
  <c r="C48" i="3"/>
  <c r="C47" i="3"/>
  <c r="C46" i="3"/>
  <c r="C45" i="3"/>
  <c r="C44" i="3"/>
  <c r="C43" i="3"/>
  <c r="C42" i="3"/>
  <c r="D39" i="3"/>
  <c r="C41" i="3"/>
  <c r="C40" i="3"/>
  <c r="C39" i="3"/>
  <c r="C38" i="3"/>
  <c r="C37" i="3"/>
  <c r="C36" i="3"/>
  <c r="C35" i="3"/>
  <c r="C34" i="3"/>
  <c r="C33" i="3"/>
  <c r="D31" i="3"/>
  <c r="C32" i="3"/>
  <c r="C31" i="3"/>
  <c r="C30" i="3"/>
  <c r="C29" i="3"/>
  <c r="C28" i="3"/>
  <c r="C27" i="3"/>
  <c r="C26" i="3"/>
  <c r="C25" i="3"/>
  <c r="D23" i="3"/>
  <c r="C24" i="3"/>
  <c r="C23" i="3"/>
  <c r="C22" i="3"/>
  <c r="C21" i="3"/>
  <c r="C20" i="3"/>
  <c r="J17" i="3"/>
  <c r="C19" i="3"/>
  <c r="C18" i="3"/>
  <c r="C17" i="3"/>
  <c r="C16" i="3"/>
  <c r="D15" i="3"/>
  <c r="C15" i="3"/>
  <c r="C14" i="3"/>
  <c r="C13" i="3"/>
  <c r="J10" i="3"/>
  <c r="C12" i="3"/>
  <c r="C11" i="3"/>
  <c r="C10" i="3"/>
  <c r="C8" i="3"/>
  <c r="J7" i="3"/>
  <c r="D7" i="3"/>
  <c r="C7" i="3"/>
</calcChain>
</file>

<file path=xl/sharedStrings.xml><?xml version="1.0" encoding="utf-8"?>
<sst xmlns="http://schemas.openxmlformats.org/spreadsheetml/2006/main" count="24" uniqueCount="13">
  <si>
    <r>
      <rPr>
        <sz val="12"/>
        <color theme="1"/>
        <rFont val="標楷體"/>
        <family val="4"/>
        <charset val="136"/>
      </rPr>
      <t xml:space="preserve">說明：
</t>
    </r>
    <r>
      <rPr>
        <sz val="12"/>
        <color theme="1"/>
        <rFont val="Times New Roman"/>
        <family val="1"/>
      </rPr>
      <t>1.</t>
    </r>
    <r>
      <rPr>
        <sz val="12"/>
        <color theme="1"/>
        <rFont val="標楷體"/>
        <family val="4"/>
        <charset val="136"/>
      </rPr>
      <t>下表對照額度皆以</t>
    </r>
    <r>
      <rPr>
        <b/>
        <sz val="12"/>
        <color rgb="FFFF0000"/>
        <rFont val="標楷體"/>
        <family val="4"/>
        <charset val="136"/>
      </rPr>
      <t>每月</t>
    </r>
    <r>
      <rPr>
        <sz val="12"/>
        <color theme="1"/>
        <rFont val="標楷體"/>
        <family val="4"/>
        <charset val="136"/>
      </rPr>
      <t xml:space="preserve">投保額度計算。
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本表更新日期：</t>
    </r>
    <r>
      <rPr>
        <sz val="12"/>
        <color theme="1"/>
        <rFont val="Times New Roman"/>
        <family val="1"/>
      </rPr>
      <t>111</t>
    </r>
    <r>
      <rPr>
        <sz val="12"/>
        <color theme="1"/>
        <rFont val="標楷體"/>
        <family val="4"/>
        <charset val="136"/>
      </rPr>
      <t>年</t>
    </r>
    <r>
      <rPr>
        <sz val="12"/>
        <color theme="1"/>
        <rFont val="Times New Roman"/>
        <family val="1"/>
      </rPr>
      <t>11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14</t>
    </r>
    <r>
      <rPr>
        <sz val="12"/>
        <color theme="1"/>
        <rFont val="標楷體"/>
        <family val="4"/>
        <charset val="136"/>
      </rPr>
      <t xml:space="preserve">日。
</t>
    </r>
    <r>
      <rPr>
        <sz val="12"/>
        <color theme="1"/>
        <rFont val="Times New Roman"/>
        <family val="1"/>
      </rPr>
      <t>3.</t>
    </r>
    <r>
      <rPr>
        <sz val="12"/>
        <color theme="1"/>
        <rFont val="標楷體"/>
        <family val="4"/>
        <charset val="136"/>
      </rPr>
      <t>本表製作單位：教學發展中心（分機</t>
    </r>
    <r>
      <rPr>
        <sz val="12"/>
        <color theme="1"/>
        <rFont val="Times New Roman"/>
        <family val="1"/>
      </rPr>
      <t>7106</t>
    </r>
    <r>
      <rPr>
        <sz val="12"/>
        <color theme="1"/>
        <rFont val="標楷體"/>
        <family val="4"/>
        <charset val="136"/>
      </rPr>
      <t>）</t>
    </r>
    <phoneticPr fontId="2" type="noConversion"/>
  </si>
  <si>
    <r>
      <rPr>
        <b/>
        <sz val="12"/>
        <color theme="1"/>
        <rFont val="標楷體"/>
        <family val="4"/>
        <charset val="136"/>
      </rPr>
      <t>每月</t>
    </r>
    <r>
      <rPr>
        <b/>
        <sz val="12"/>
        <color theme="1"/>
        <rFont val="Times New Roman"/>
        <family val="1"/>
      </rPr>
      <t xml:space="preserve"> 1-44</t>
    </r>
    <r>
      <rPr>
        <b/>
        <sz val="12"/>
        <color theme="1"/>
        <rFont val="標楷體"/>
        <family val="4"/>
        <charset val="136"/>
      </rPr>
      <t>小時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方案</t>
    </r>
    <r>
      <rPr>
        <b/>
        <sz val="12"/>
        <color rgb="FFFF0000"/>
        <rFont val="Times New Roman"/>
        <family val="1"/>
      </rPr>
      <t xml:space="preserve"> (</t>
    </r>
    <r>
      <rPr>
        <b/>
        <sz val="12"/>
        <color rgb="FFFF0000"/>
        <rFont val="標楷體"/>
        <family val="4"/>
        <charset val="136"/>
      </rPr>
      <t>補充保費</t>
    </r>
    <r>
      <rPr>
        <b/>
        <sz val="12"/>
        <color rgb="FFFF0000"/>
        <rFont val="Times New Roman"/>
        <family val="1"/>
      </rPr>
      <t>)</t>
    </r>
    <phoneticPr fontId="2" type="noConversion"/>
  </si>
  <si>
    <t>工讀
時數</t>
    <phoneticPr fontId="2" type="noConversion"/>
  </si>
  <si>
    <t>薪資</t>
    <phoneticPr fontId="2" type="noConversion"/>
  </si>
  <si>
    <t>機關負擔保費</t>
    <phoneticPr fontId="2" type="noConversion"/>
  </si>
  <si>
    <r>
      <rPr>
        <sz val="12"/>
        <color rgb="FFFF0000"/>
        <rFont val="標楷體"/>
        <family val="4"/>
        <charset val="136"/>
      </rPr>
      <t>補充保費</t>
    </r>
    <phoneticPr fontId="2" type="noConversion"/>
  </si>
  <si>
    <t>勞退基金</t>
    <phoneticPr fontId="2" type="noConversion"/>
  </si>
  <si>
    <t>勞保費</t>
    <phoneticPr fontId="2" type="noConversion"/>
  </si>
  <si>
    <t>健保費</t>
    <phoneticPr fontId="2" type="noConversion"/>
  </si>
  <si>
    <t>本表為實際進用、核銷薪資時採用。編列預算請參考左側對照表，勿使用本表數字，以求編列標準統一。</t>
    <phoneticPr fontId="2" type="noConversion"/>
  </si>
  <si>
    <r>
      <rPr>
        <b/>
        <sz val="14"/>
        <color theme="1"/>
        <rFont val="標楷體"/>
        <family val="4"/>
        <charset val="136"/>
      </rPr>
      <t>業務費</t>
    </r>
    <r>
      <rPr>
        <b/>
        <sz val="14"/>
        <color theme="1"/>
        <rFont val="Times New Roman"/>
        <family val="4"/>
      </rPr>
      <t>-</t>
    </r>
    <r>
      <rPr>
        <b/>
        <sz val="14"/>
        <color theme="1"/>
        <rFont val="Times New Roman"/>
        <family val="1"/>
      </rPr>
      <t>113</t>
    </r>
    <r>
      <rPr>
        <b/>
        <sz val="14"/>
        <color theme="1"/>
        <rFont val="標楷體"/>
        <family val="4"/>
        <charset val="136"/>
      </rPr>
      <t>年度工讀費編列</t>
    </r>
    <r>
      <rPr>
        <b/>
        <sz val="14"/>
        <color theme="1"/>
        <rFont val="Times New Roman"/>
        <family val="1"/>
      </rPr>
      <t xml:space="preserve"> </t>
    </r>
    <r>
      <rPr>
        <b/>
        <sz val="14"/>
        <color theme="1"/>
        <rFont val="標楷體"/>
        <family val="4"/>
        <charset val="136"/>
      </rPr>
      <t>保費對照表</t>
    </r>
    <r>
      <rPr>
        <b/>
        <sz val="14"/>
        <color theme="1"/>
        <rFont val="Times New Roman"/>
        <family val="4"/>
        <charset val="136"/>
      </rPr>
      <t xml:space="preserve"> (112.11</t>
    </r>
    <r>
      <rPr>
        <b/>
        <sz val="14"/>
        <color theme="1"/>
        <rFont val="標楷體"/>
        <family val="4"/>
        <charset val="136"/>
      </rPr>
      <t>版本</t>
    </r>
    <r>
      <rPr>
        <b/>
        <sz val="14"/>
        <color theme="1"/>
        <rFont val="Times New Roman"/>
        <family val="4"/>
      </rPr>
      <t>)</t>
    </r>
    <phoneticPr fontId="2" type="noConversion"/>
  </si>
  <si>
    <r>
      <rPr>
        <b/>
        <sz val="12"/>
        <color theme="0" tint="-0.499984740745262"/>
        <rFont val="標楷體"/>
        <family val="4"/>
        <charset val="136"/>
      </rPr>
      <t>每月</t>
    </r>
    <r>
      <rPr>
        <b/>
        <sz val="12"/>
        <color theme="0" tint="-0.499984740745262"/>
        <rFont val="Times New Roman"/>
        <family val="1"/>
      </rPr>
      <t xml:space="preserve"> 1-60</t>
    </r>
    <r>
      <rPr>
        <b/>
        <sz val="12"/>
        <color theme="0" tint="-0.499984740745262"/>
        <rFont val="標楷體"/>
        <family val="4"/>
        <charset val="136"/>
      </rPr>
      <t>小時</t>
    </r>
    <r>
      <rPr>
        <b/>
        <sz val="12"/>
        <color theme="0" tint="-0.499984740745262"/>
        <rFont val="Times New Roman"/>
        <family val="1"/>
      </rPr>
      <t>-</t>
    </r>
    <r>
      <rPr>
        <b/>
        <sz val="12"/>
        <color theme="0" tint="-0.499984740745262"/>
        <rFont val="標楷體"/>
        <family val="4"/>
        <charset val="136"/>
      </rPr>
      <t>進用低於</t>
    </r>
    <r>
      <rPr>
        <b/>
        <sz val="12"/>
        <color theme="0" tint="-0.499984740745262"/>
        <rFont val="Times New Roman"/>
        <family val="1"/>
      </rPr>
      <t>3</t>
    </r>
    <r>
      <rPr>
        <b/>
        <sz val="12"/>
        <color theme="0" tint="-0.499984740745262"/>
        <rFont val="標楷體"/>
        <family val="4"/>
        <charset val="136"/>
      </rPr>
      <t>個月</t>
    </r>
    <r>
      <rPr>
        <b/>
        <sz val="12"/>
        <color theme="0" tint="-0.499984740745262"/>
        <rFont val="Times New Roman"/>
        <family val="1"/>
      </rPr>
      <t xml:space="preserve"> </t>
    </r>
    <r>
      <rPr>
        <b/>
        <sz val="12"/>
        <color theme="0" tint="-0.499984740745262"/>
        <rFont val="標楷體"/>
        <family val="4"/>
        <charset val="136"/>
      </rPr>
      <t>方案</t>
    </r>
    <r>
      <rPr>
        <b/>
        <sz val="12"/>
        <color theme="0" tint="-0.499984740745262"/>
        <rFont val="Times New Roman"/>
        <family val="1"/>
      </rPr>
      <t xml:space="preserve"> (</t>
    </r>
    <r>
      <rPr>
        <b/>
        <sz val="12"/>
        <color theme="0" tint="-0.499984740745262"/>
        <rFont val="標楷體"/>
        <family val="4"/>
        <charset val="136"/>
      </rPr>
      <t>補充保費</t>
    </r>
    <r>
      <rPr>
        <b/>
        <sz val="12"/>
        <color theme="0" tint="-0.499984740745262"/>
        <rFont val="Times New Roman"/>
        <family val="1"/>
      </rPr>
      <t>)</t>
    </r>
    <phoneticPr fontId="2" type="noConversion"/>
  </si>
  <si>
    <r>
      <rPr>
        <b/>
        <sz val="12"/>
        <color theme="1"/>
        <rFont val="標楷體"/>
        <family val="4"/>
        <charset val="136"/>
      </rPr>
      <t>每月</t>
    </r>
    <r>
      <rPr>
        <b/>
        <sz val="12"/>
        <color theme="1"/>
        <rFont val="Times New Roman"/>
        <family val="1"/>
      </rPr>
      <t>45-60</t>
    </r>
    <r>
      <rPr>
        <b/>
        <sz val="12"/>
        <color theme="1"/>
        <rFont val="標楷體"/>
        <family val="4"/>
        <charset val="136"/>
      </rPr>
      <t>小時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標楷體"/>
        <family val="4"/>
        <charset val="136"/>
      </rPr>
      <t>方案</t>
    </r>
    <r>
      <rPr>
        <b/>
        <sz val="12"/>
        <color rgb="FF00B0F0"/>
        <rFont val="Times New Roman"/>
        <family val="1"/>
      </rPr>
      <t xml:space="preserve"> (</t>
    </r>
    <r>
      <rPr>
        <b/>
        <sz val="12"/>
        <color rgb="FF00B0F0"/>
        <rFont val="標楷體"/>
        <family val="4"/>
        <charset val="136"/>
      </rPr>
      <t>健保費</t>
    </r>
    <r>
      <rPr>
        <b/>
        <sz val="12"/>
        <color rgb="FF00B0F0"/>
        <rFont val="Times New Roman"/>
        <family val="1"/>
      </rPr>
      <t>)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</si>
</sst>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#&quot;小時&quot;"/>
    <numFmt numFmtId="179" formatCode="#&quot;元&quot;"/>
  </numFmts>
  <fonts count="26" x14ac:knownFonts="1">
    <font>
      <sz val="12"/>
      <color theme="1"/>
      <name val="新細明體"/>
      <family val="2"/>
      <charset val="136"/>
      <scheme val="minor"/>
    </font>
    <font>
      <b/>
      <sz val="14"/>
      <color theme="1"/>
      <name val="Times New Roman"/>
      <family val="1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細明體"/>
      <family val="3"/>
      <charset val="136"/>
    </font>
    <font>
      <b/>
      <sz val="12"/>
      <color theme="1"/>
      <name val="Times New Roman"/>
      <family val="1"/>
    </font>
    <font>
      <b/>
      <sz val="12"/>
      <color rgb="FFFF0000"/>
      <name val="Times New Roman"/>
      <family val="1"/>
      <charset val="136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4"/>
      <color theme="1"/>
      <name val="Times New Roman"/>
      <family val="4"/>
      <charset val="136"/>
    </font>
    <font>
      <b/>
      <sz val="14"/>
      <color theme="1"/>
      <name val="標楷體"/>
      <family val="4"/>
      <charset val="136"/>
    </font>
    <font>
      <b/>
      <sz val="14"/>
      <color theme="1"/>
      <name val="Times New Roman"/>
      <family val="4"/>
    </font>
    <font>
      <sz val="12"/>
      <color theme="1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color theme="0" tint="-0.499984740745262"/>
      <name val="Times New Roman"/>
      <family val="1"/>
    </font>
    <font>
      <b/>
      <sz val="12"/>
      <color theme="1"/>
      <name val="Times New Roman"/>
      <family val="4"/>
      <charset val="136"/>
    </font>
    <font>
      <b/>
      <sz val="12"/>
      <color rgb="FF00B0F0"/>
      <name val="Times New Roman"/>
      <family val="1"/>
    </font>
    <font>
      <b/>
      <sz val="12"/>
      <color rgb="FF00B0F0"/>
      <name val="標楷體"/>
      <family val="4"/>
      <charset val="136"/>
    </font>
    <font>
      <b/>
      <sz val="12"/>
      <color theme="0" tint="-0.499984740745262"/>
      <name val="Times New Roman"/>
      <family val="1"/>
    </font>
    <font>
      <b/>
      <sz val="12"/>
      <color theme="0" tint="-0.499984740745262"/>
      <name val="標楷體"/>
      <family val="4"/>
      <charset val="136"/>
    </font>
    <font>
      <sz val="12"/>
      <color rgb="FF00B0F0"/>
      <name val="標楷體"/>
      <family val="4"/>
      <charset val="136"/>
    </font>
    <font>
      <strike/>
      <sz val="12"/>
      <color rgb="FFFF0000"/>
      <name val="Times New Roman"/>
      <family val="1"/>
    </font>
    <font>
      <b/>
      <sz val="12"/>
      <color theme="0" tint="-0.499984740745262"/>
      <name val="細明體"/>
      <family val="3"/>
      <charset val="136"/>
    </font>
    <font>
      <b/>
      <sz val="12"/>
      <color theme="0" tint="-0.499984740745262"/>
      <name val="Times New Roman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14" fillId="0" borderId="6" xfId="0" applyFont="1" applyBorder="1">
      <alignment vertical="center"/>
    </xf>
    <xf numFmtId="0" fontId="22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8" fontId="3" fillId="2" borderId="6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right" vertical="center"/>
    </xf>
    <xf numFmtId="179" fontId="3" fillId="2" borderId="2" xfId="0" applyNumberFormat="1" applyFont="1" applyFill="1" applyBorder="1" applyAlignment="1">
      <alignment horizontal="right" vertical="center"/>
    </xf>
    <xf numFmtId="178" fontId="3" fillId="4" borderId="2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>
      <alignment vertical="center"/>
    </xf>
    <xf numFmtId="178" fontId="3" fillId="2" borderId="2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>
      <alignment vertical="center"/>
    </xf>
    <xf numFmtId="179" fontId="3" fillId="4" borderId="6" xfId="0" applyNumberFormat="1" applyFont="1" applyFill="1" applyBorder="1" applyAlignment="1">
      <alignment horizontal="right" vertical="center"/>
    </xf>
    <xf numFmtId="179" fontId="3" fillId="4" borderId="2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Border="1">
      <alignment vertical="center"/>
    </xf>
    <xf numFmtId="179" fontId="3" fillId="0" borderId="0" xfId="0" applyNumberFormat="1" applyFont="1" applyFill="1" applyBorder="1" applyAlignment="1">
      <alignment vertical="center"/>
    </xf>
    <xf numFmtId="178" fontId="23" fillId="0" borderId="0" xfId="0" applyNumberFormat="1" applyFont="1" applyFill="1" applyBorder="1" applyAlignment="1">
      <alignment horizontal="center" vertical="center"/>
    </xf>
    <xf numFmtId="179" fontId="23" fillId="0" borderId="0" xfId="0" applyNumberFormat="1" applyFont="1" applyFill="1" applyBorder="1">
      <alignment vertical="center"/>
    </xf>
    <xf numFmtId="178" fontId="24" fillId="0" borderId="0" xfId="0" applyNumberFormat="1" applyFont="1" applyFill="1" applyBorder="1" applyAlignment="1">
      <alignment horizontal="left" vertical="center"/>
    </xf>
    <xf numFmtId="0" fontId="16" fillId="0" borderId="0" xfId="0" applyFont="1" applyFill="1" applyBorder="1">
      <alignment vertical="center"/>
    </xf>
    <xf numFmtId="178" fontId="16" fillId="0" borderId="0" xfId="0" applyNumberFormat="1" applyFont="1" applyFill="1" applyBorder="1" applyAlignment="1">
      <alignment horizontal="center" vertical="center"/>
    </xf>
    <xf numFmtId="178" fontId="3" fillId="4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9" fontId="3" fillId="2" borderId="4" xfId="0" applyNumberFormat="1" applyFont="1" applyFill="1" applyBorder="1" applyAlignment="1">
      <alignment horizontal="center" vertical="center"/>
    </xf>
    <xf numFmtId="179" fontId="3" fillId="2" borderId="7" xfId="0" applyNumberFormat="1" applyFont="1" applyFill="1" applyBorder="1" applyAlignment="1">
      <alignment horizontal="center" vertical="center"/>
    </xf>
    <xf numFmtId="179" fontId="3" fillId="2" borderId="6" xfId="0" applyNumberFormat="1" applyFont="1" applyFill="1" applyBorder="1" applyAlignment="1">
      <alignment horizontal="center" vertical="center"/>
    </xf>
    <xf numFmtId="179" fontId="3" fillId="4" borderId="4" xfId="0" applyNumberFormat="1" applyFont="1" applyFill="1" applyBorder="1" applyAlignment="1">
      <alignment horizontal="center" vertical="center"/>
    </xf>
    <xf numFmtId="179" fontId="3" fillId="4" borderId="7" xfId="0" applyNumberFormat="1" applyFont="1" applyFill="1" applyBorder="1" applyAlignment="1">
      <alignment horizontal="center" vertical="center"/>
    </xf>
    <xf numFmtId="179" fontId="3" fillId="4" borderId="6" xfId="0" applyNumberFormat="1" applyFont="1" applyFill="1" applyBorder="1" applyAlignment="1">
      <alignment horizontal="center" vertical="center"/>
    </xf>
    <xf numFmtId="179" fontId="3" fillId="2" borderId="2" xfId="0" applyNumberFormat="1" applyFont="1" applyFill="1" applyBorder="1" applyAlignment="1">
      <alignment horizontal="center" vertical="center"/>
    </xf>
    <xf numFmtId="179" fontId="3" fillId="4" borderId="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3" fillId="3" borderId="0" xfId="0" applyFont="1" applyFill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right" vertical="center"/>
    </xf>
    <xf numFmtId="179" fontId="3" fillId="0" borderId="7" xfId="0" applyNumberFormat="1" applyFont="1" applyBorder="1" applyAlignment="1">
      <alignment horizontal="right" vertical="center"/>
    </xf>
    <xf numFmtId="179" fontId="3" fillId="0" borderId="6" xfId="0" applyNumberFormat="1" applyFont="1" applyBorder="1" applyAlignment="1">
      <alignment horizontal="right" vertical="center"/>
    </xf>
    <xf numFmtId="0" fontId="14" fillId="0" borderId="2" xfId="0" applyFont="1" applyFill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6" xfId="0" applyNumberFormat="1" applyFont="1" applyBorder="1" applyAlignment="1">
      <alignment horizontal="center" vertical="center"/>
    </xf>
    <xf numFmtId="179" fontId="3" fillId="0" borderId="4" xfId="0" applyNumberFormat="1" applyFont="1" applyFill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179" fontId="3" fillId="0" borderId="6" xfId="0" applyNumberFormat="1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A966F-1474-43AA-9B3A-E0FB9319B2A8}">
  <dimension ref="A1:S70"/>
  <sheetViews>
    <sheetView tabSelected="1" topLeftCell="A22" workbookViewId="0">
      <selection activeCell="I50" sqref="I50"/>
    </sheetView>
  </sheetViews>
  <sheetFormatPr defaultRowHeight="16.5" x14ac:dyDescent="0.25"/>
  <cols>
    <col min="1" max="1" width="7.875" style="5" customWidth="1"/>
    <col min="2" max="2" width="8.125" style="5" customWidth="1"/>
    <col min="3" max="3" width="9.5" style="5" customWidth="1"/>
    <col min="4" max="5" width="8.375" style="1" customWidth="1"/>
    <col min="6" max="6" width="6.625" style="1" customWidth="1"/>
    <col min="7" max="7" width="7.875" style="5" customWidth="1"/>
    <col min="8" max="8" width="8.875" style="5" customWidth="1"/>
    <col min="9" max="9" width="8.625" style="5" customWidth="1"/>
    <col min="10" max="12" width="8.375" style="1" customWidth="1"/>
    <col min="13" max="13" width="10.75" style="7" customWidth="1"/>
    <col min="14" max="17" width="9" style="7" customWidth="1"/>
    <col min="18" max="18" width="9" style="1" customWidth="1"/>
    <col min="19" max="19" width="94" style="1" customWidth="1"/>
  </cols>
  <sheetData>
    <row r="1" spans="1:19" ht="19.5" x14ac:dyDescent="0.25">
      <c r="A1" s="41" t="s">
        <v>10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2"/>
    </row>
    <row r="2" spans="1:19" x14ac:dyDescent="0.25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3"/>
    </row>
    <row r="3" spans="1:19" x14ac:dyDescent="0.25">
      <c r="R3" s="2"/>
      <c r="S3" s="43"/>
    </row>
    <row r="4" spans="1:19" x14ac:dyDescent="0.25">
      <c r="A4" s="45" t="s">
        <v>1</v>
      </c>
      <c r="B4" s="45"/>
      <c r="C4" s="45"/>
      <c r="D4" s="45"/>
      <c r="E4" s="45"/>
      <c r="G4" s="46" t="s">
        <v>12</v>
      </c>
      <c r="H4" s="47"/>
      <c r="I4" s="47"/>
      <c r="J4" s="47"/>
      <c r="K4" s="47"/>
      <c r="L4" s="8"/>
      <c r="M4" s="48" t="s">
        <v>11</v>
      </c>
      <c r="N4" s="49"/>
      <c r="O4" s="49"/>
      <c r="P4" s="49"/>
      <c r="Q4" s="49"/>
      <c r="R4" s="2"/>
      <c r="S4" s="2"/>
    </row>
    <row r="5" spans="1:19" x14ac:dyDescent="0.25">
      <c r="A5" s="50" t="s">
        <v>2</v>
      </c>
      <c r="B5" s="51" t="s">
        <v>3</v>
      </c>
      <c r="C5" s="53" t="s">
        <v>4</v>
      </c>
      <c r="D5" s="54"/>
      <c r="E5" s="54"/>
      <c r="G5" s="50" t="s">
        <v>2</v>
      </c>
      <c r="H5" s="50" t="s">
        <v>3</v>
      </c>
      <c r="I5" s="58" t="s">
        <v>4</v>
      </c>
      <c r="J5" s="58"/>
      <c r="K5" s="58"/>
      <c r="L5" s="9"/>
      <c r="M5" s="50" t="s">
        <v>2</v>
      </c>
      <c r="N5" s="51" t="s">
        <v>3</v>
      </c>
      <c r="O5" s="53" t="s">
        <v>4</v>
      </c>
      <c r="P5" s="54"/>
      <c r="Q5" s="54"/>
      <c r="R5" s="2"/>
      <c r="S5" s="2"/>
    </row>
    <row r="6" spans="1:19" x14ac:dyDescent="0.25">
      <c r="A6" s="32"/>
      <c r="B6" s="52"/>
      <c r="C6" s="10" t="s">
        <v>5</v>
      </c>
      <c r="D6" s="11" t="s">
        <v>6</v>
      </c>
      <c r="E6" s="11" t="s">
        <v>7</v>
      </c>
      <c r="G6" s="32"/>
      <c r="H6" s="50"/>
      <c r="I6" s="12" t="s">
        <v>8</v>
      </c>
      <c r="J6" s="13" t="s">
        <v>6</v>
      </c>
      <c r="K6" s="13" t="s">
        <v>7</v>
      </c>
      <c r="M6" s="32"/>
      <c r="N6" s="52"/>
      <c r="O6" s="10" t="s">
        <v>5</v>
      </c>
      <c r="P6" s="11" t="s">
        <v>6</v>
      </c>
      <c r="Q6" s="11" t="s">
        <v>7</v>
      </c>
      <c r="R6" s="2"/>
      <c r="S6" s="2"/>
    </row>
    <row r="7" spans="1:19" x14ac:dyDescent="0.25">
      <c r="A7" s="14">
        <v>1</v>
      </c>
      <c r="B7" s="15">
        <v>183</v>
      </c>
      <c r="C7" s="16">
        <f>ROUND(B7*0.0211,0)</f>
        <v>4</v>
      </c>
      <c r="D7" s="39">
        <f>ROUND(1500*0.06,0)</f>
        <v>90</v>
      </c>
      <c r="E7" s="55">
        <v>933</v>
      </c>
      <c r="G7" s="17">
        <v>45</v>
      </c>
      <c r="H7" s="18">
        <f>G7*$B$7</f>
        <v>8235</v>
      </c>
      <c r="I7" s="62">
        <v>1329</v>
      </c>
      <c r="J7" s="36">
        <f>ROUND(8700*0.06,0)</f>
        <v>522</v>
      </c>
      <c r="K7" s="59">
        <v>933</v>
      </c>
      <c r="M7" s="14">
        <v>1</v>
      </c>
      <c r="N7" s="15">
        <v>183</v>
      </c>
      <c r="O7" s="16">
        <f>ROUND(N7*0.0211,0)</f>
        <v>4</v>
      </c>
      <c r="P7" s="39">
        <f>ROUND(1500*0.06,0)</f>
        <v>90</v>
      </c>
      <c r="Q7" s="59">
        <v>933</v>
      </c>
      <c r="R7" s="2"/>
      <c r="S7" s="2"/>
    </row>
    <row r="8" spans="1:19" x14ac:dyDescent="0.25">
      <c r="A8" s="19">
        <v>2</v>
      </c>
      <c r="B8" s="15">
        <f>A8*$B$7</f>
        <v>366</v>
      </c>
      <c r="C8" s="16">
        <f t="shared" ref="C8:C48" si="0">ROUND(B8*0.0211,0)</f>
        <v>8</v>
      </c>
      <c r="D8" s="39"/>
      <c r="E8" s="56"/>
      <c r="G8" s="17">
        <v>46</v>
      </c>
      <c r="H8" s="18">
        <f t="shared" ref="H8:H22" si="1">G8*$B$7</f>
        <v>8418</v>
      </c>
      <c r="I8" s="63"/>
      <c r="J8" s="37"/>
      <c r="K8" s="60"/>
      <c r="M8" s="19">
        <v>2</v>
      </c>
      <c r="N8" s="15">
        <f>M8*$B$7</f>
        <v>366</v>
      </c>
      <c r="O8" s="16">
        <f t="shared" ref="O8:O48" si="2">ROUND(N8*0.0211,0)</f>
        <v>8</v>
      </c>
      <c r="P8" s="39"/>
      <c r="Q8" s="60"/>
      <c r="R8" s="2"/>
      <c r="S8" s="2"/>
    </row>
    <row r="9" spans="1:19" x14ac:dyDescent="0.25">
      <c r="A9" s="19">
        <v>3</v>
      </c>
      <c r="B9" s="15">
        <f t="shared" ref="B9:B50" si="3">A9*$B$7</f>
        <v>549</v>
      </c>
      <c r="C9" s="16">
        <f t="shared" si="0"/>
        <v>12</v>
      </c>
      <c r="D9" s="39"/>
      <c r="E9" s="56"/>
      <c r="G9" s="17">
        <v>47</v>
      </c>
      <c r="H9" s="18">
        <f t="shared" si="1"/>
        <v>8601</v>
      </c>
      <c r="I9" s="63"/>
      <c r="J9" s="38"/>
      <c r="K9" s="60"/>
      <c r="M9" s="19">
        <v>3</v>
      </c>
      <c r="N9" s="15">
        <f t="shared" ref="N9:N50" si="4">M9*$B$7</f>
        <v>549</v>
      </c>
      <c r="O9" s="16">
        <f t="shared" si="2"/>
        <v>12</v>
      </c>
      <c r="P9" s="39"/>
      <c r="Q9" s="60"/>
      <c r="R9" s="4"/>
      <c r="S9" s="4"/>
    </row>
    <row r="10" spans="1:19" x14ac:dyDescent="0.25">
      <c r="A10" s="19">
        <v>4</v>
      </c>
      <c r="B10" s="15">
        <f t="shared" si="3"/>
        <v>732</v>
      </c>
      <c r="C10" s="16">
        <f t="shared" si="0"/>
        <v>15</v>
      </c>
      <c r="D10" s="39"/>
      <c r="E10" s="56"/>
      <c r="G10" s="19">
        <v>48</v>
      </c>
      <c r="H10" s="20">
        <f t="shared" si="1"/>
        <v>8784</v>
      </c>
      <c r="I10" s="63"/>
      <c r="J10" s="33">
        <f>ROUND(9900*0.06,0)</f>
        <v>594</v>
      </c>
      <c r="K10" s="60"/>
      <c r="M10" s="19">
        <v>4</v>
      </c>
      <c r="N10" s="15">
        <f t="shared" si="4"/>
        <v>732</v>
      </c>
      <c r="O10" s="16">
        <f t="shared" si="2"/>
        <v>15</v>
      </c>
      <c r="P10" s="39"/>
      <c r="Q10" s="60"/>
    </row>
    <row r="11" spans="1:19" x14ac:dyDescent="0.25">
      <c r="A11" s="19">
        <v>5</v>
      </c>
      <c r="B11" s="15">
        <f t="shared" si="3"/>
        <v>915</v>
      </c>
      <c r="C11" s="16">
        <f t="shared" si="0"/>
        <v>19</v>
      </c>
      <c r="D11" s="39"/>
      <c r="E11" s="56"/>
      <c r="G11" s="19">
        <v>49</v>
      </c>
      <c r="H11" s="20">
        <f t="shared" si="1"/>
        <v>8967</v>
      </c>
      <c r="I11" s="63"/>
      <c r="J11" s="34"/>
      <c r="K11" s="60"/>
      <c r="M11" s="19">
        <v>5</v>
      </c>
      <c r="N11" s="15">
        <f t="shared" si="4"/>
        <v>915</v>
      </c>
      <c r="O11" s="16">
        <f t="shared" si="2"/>
        <v>19</v>
      </c>
      <c r="P11" s="39"/>
      <c r="Q11" s="60"/>
    </row>
    <row r="12" spans="1:19" x14ac:dyDescent="0.25">
      <c r="A12" s="19">
        <v>6</v>
      </c>
      <c r="B12" s="15">
        <f t="shared" si="3"/>
        <v>1098</v>
      </c>
      <c r="C12" s="16">
        <f t="shared" si="0"/>
        <v>23</v>
      </c>
      <c r="D12" s="39"/>
      <c r="E12" s="56"/>
      <c r="G12" s="19">
        <v>50</v>
      </c>
      <c r="H12" s="20">
        <f t="shared" si="1"/>
        <v>9150</v>
      </c>
      <c r="I12" s="63"/>
      <c r="J12" s="34"/>
      <c r="K12" s="60"/>
      <c r="M12" s="19">
        <v>6</v>
      </c>
      <c r="N12" s="15">
        <f t="shared" si="4"/>
        <v>1098</v>
      </c>
      <c r="O12" s="16">
        <f t="shared" si="2"/>
        <v>23</v>
      </c>
      <c r="P12" s="39"/>
      <c r="Q12" s="60"/>
    </row>
    <row r="13" spans="1:19" x14ac:dyDescent="0.25">
      <c r="A13" s="19">
        <v>7</v>
      </c>
      <c r="B13" s="15">
        <f t="shared" si="3"/>
        <v>1281</v>
      </c>
      <c r="C13" s="16">
        <f t="shared" si="0"/>
        <v>27</v>
      </c>
      <c r="D13" s="39"/>
      <c r="E13" s="56"/>
      <c r="G13" s="19">
        <v>51</v>
      </c>
      <c r="H13" s="20">
        <f t="shared" si="1"/>
        <v>9333</v>
      </c>
      <c r="I13" s="63"/>
      <c r="J13" s="34"/>
      <c r="K13" s="60"/>
      <c r="M13" s="19">
        <v>7</v>
      </c>
      <c r="N13" s="15">
        <f t="shared" si="4"/>
        <v>1281</v>
      </c>
      <c r="O13" s="16">
        <f t="shared" si="2"/>
        <v>27</v>
      </c>
      <c r="P13" s="39"/>
      <c r="Q13" s="60"/>
    </row>
    <row r="14" spans="1:19" x14ac:dyDescent="0.25">
      <c r="A14" s="19">
        <v>8</v>
      </c>
      <c r="B14" s="15">
        <f t="shared" si="3"/>
        <v>1464</v>
      </c>
      <c r="C14" s="16">
        <f t="shared" si="0"/>
        <v>31</v>
      </c>
      <c r="D14" s="39"/>
      <c r="E14" s="56"/>
      <c r="G14" s="19">
        <v>52</v>
      </c>
      <c r="H14" s="20">
        <f t="shared" si="1"/>
        <v>9516</v>
      </c>
      <c r="I14" s="63"/>
      <c r="J14" s="34"/>
      <c r="K14" s="60"/>
      <c r="M14" s="19">
        <v>8</v>
      </c>
      <c r="N14" s="15">
        <f t="shared" si="4"/>
        <v>1464</v>
      </c>
      <c r="O14" s="16">
        <f t="shared" si="2"/>
        <v>31</v>
      </c>
      <c r="P14" s="39"/>
      <c r="Q14" s="60"/>
    </row>
    <row r="15" spans="1:19" x14ac:dyDescent="0.25">
      <c r="A15" s="17">
        <v>9</v>
      </c>
      <c r="B15" s="21">
        <f t="shared" si="3"/>
        <v>1647</v>
      </c>
      <c r="C15" s="22">
        <f t="shared" si="0"/>
        <v>35</v>
      </c>
      <c r="D15" s="36">
        <f>ROUND(3000*0.06,0)</f>
        <v>180</v>
      </c>
      <c r="E15" s="56"/>
      <c r="G15" s="19">
        <v>53</v>
      </c>
      <c r="H15" s="20">
        <f t="shared" si="1"/>
        <v>9699</v>
      </c>
      <c r="I15" s="63"/>
      <c r="J15" s="34"/>
      <c r="K15" s="60"/>
      <c r="M15" s="17">
        <v>9</v>
      </c>
      <c r="N15" s="21">
        <f t="shared" si="4"/>
        <v>1647</v>
      </c>
      <c r="O15" s="22">
        <f t="shared" si="2"/>
        <v>35</v>
      </c>
      <c r="P15" s="36">
        <f>ROUND(3000*0.06,0)</f>
        <v>180</v>
      </c>
      <c r="Q15" s="60"/>
    </row>
    <row r="16" spans="1:19" x14ac:dyDescent="0.25">
      <c r="A16" s="17">
        <v>10</v>
      </c>
      <c r="B16" s="21">
        <f t="shared" si="3"/>
        <v>1830</v>
      </c>
      <c r="C16" s="22">
        <f t="shared" si="0"/>
        <v>39</v>
      </c>
      <c r="D16" s="37"/>
      <c r="E16" s="56"/>
      <c r="G16" s="19">
        <v>54</v>
      </c>
      <c r="H16" s="20">
        <f t="shared" si="1"/>
        <v>9882</v>
      </c>
      <c r="I16" s="63"/>
      <c r="J16" s="35"/>
      <c r="K16" s="60"/>
      <c r="M16" s="17">
        <v>10</v>
      </c>
      <c r="N16" s="21">
        <f t="shared" si="4"/>
        <v>1830</v>
      </c>
      <c r="O16" s="22">
        <f t="shared" si="2"/>
        <v>39</v>
      </c>
      <c r="P16" s="37"/>
      <c r="Q16" s="60"/>
    </row>
    <row r="17" spans="1:17" x14ac:dyDescent="0.25">
      <c r="A17" s="17">
        <v>11</v>
      </c>
      <c r="B17" s="21">
        <f t="shared" si="3"/>
        <v>2013</v>
      </c>
      <c r="C17" s="22">
        <f t="shared" si="0"/>
        <v>42</v>
      </c>
      <c r="D17" s="37"/>
      <c r="E17" s="56"/>
      <c r="G17" s="17">
        <v>55</v>
      </c>
      <c r="H17" s="18">
        <f t="shared" si="1"/>
        <v>10065</v>
      </c>
      <c r="I17" s="63"/>
      <c r="J17" s="36">
        <f>ROUND(11100*0.06,0)</f>
        <v>666</v>
      </c>
      <c r="K17" s="60"/>
      <c r="M17" s="17">
        <v>11</v>
      </c>
      <c r="N17" s="21">
        <f t="shared" si="4"/>
        <v>2013</v>
      </c>
      <c r="O17" s="22">
        <f t="shared" si="2"/>
        <v>42</v>
      </c>
      <c r="P17" s="37"/>
      <c r="Q17" s="60"/>
    </row>
    <row r="18" spans="1:17" x14ac:dyDescent="0.25">
      <c r="A18" s="17">
        <v>12</v>
      </c>
      <c r="B18" s="21">
        <f t="shared" si="3"/>
        <v>2196</v>
      </c>
      <c r="C18" s="22">
        <f t="shared" si="0"/>
        <v>46</v>
      </c>
      <c r="D18" s="37"/>
      <c r="E18" s="56"/>
      <c r="G18" s="17">
        <v>56</v>
      </c>
      <c r="H18" s="18">
        <f t="shared" si="1"/>
        <v>10248</v>
      </c>
      <c r="I18" s="63"/>
      <c r="J18" s="37"/>
      <c r="K18" s="60"/>
      <c r="M18" s="17">
        <v>12</v>
      </c>
      <c r="N18" s="21">
        <f t="shared" si="4"/>
        <v>2196</v>
      </c>
      <c r="O18" s="22">
        <f t="shared" si="2"/>
        <v>46</v>
      </c>
      <c r="P18" s="37"/>
      <c r="Q18" s="60"/>
    </row>
    <row r="19" spans="1:17" x14ac:dyDescent="0.25">
      <c r="A19" s="17">
        <v>13</v>
      </c>
      <c r="B19" s="21">
        <f t="shared" si="3"/>
        <v>2379</v>
      </c>
      <c r="C19" s="22">
        <f t="shared" si="0"/>
        <v>50</v>
      </c>
      <c r="D19" s="37"/>
      <c r="E19" s="56"/>
      <c r="G19" s="17">
        <v>57</v>
      </c>
      <c r="H19" s="18">
        <f t="shared" si="1"/>
        <v>10431</v>
      </c>
      <c r="I19" s="63"/>
      <c r="J19" s="37"/>
      <c r="K19" s="60"/>
      <c r="M19" s="17">
        <v>13</v>
      </c>
      <c r="N19" s="21">
        <f t="shared" si="4"/>
        <v>2379</v>
      </c>
      <c r="O19" s="22">
        <f t="shared" si="2"/>
        <v>50</v>
      </c>
      <c r="P19" s="37"/>
      <c r="Q19" s="60"/>
    </row>
    <row r="20" spans="1:17" x14ac:dyDescent="0.25">
      <c r="A20" s="17">
        <v>14</v>
      </c>
      <c r="B20" s="21">
        <f t="shared" si="3"/>
        <v>2562</v>
      </c>
      <c r="C20" s="22">
        <f t="shared" si="0"/>
        <v>54</v>
      </c>
      <c r="D20" s="37"/>
      <c r="E20" s="56"/>
      <c r="G20" s="17">
        <v>58</v>
      </c>
      <c r="H20" s="18">
        <f t="shared" si="1"/>
        <v>10614</v>
      </c>
      <c r="I20" s="63"/>
      <c r="J20" s="37"/>
      <c r="K20" s="60"/>
      <c r="M20" s="17">
        <v>14</v>
      </c>
      <c r="N20" s="21">
        <f t="shared" si="4"/>
        <v>2562</v>
      </c>
      <c r="O20" s="22">
        <f t="shared" si="2"/>
        <v>54</v>
      </c>
      <c r="P20" s="37"/>
      <c r="Q20" s="60"/>
    </row>
    <row r="21" spans="1:17" x14ac:dyDescent="0.25">
      <c r="A21" s="17">
        <v>15</v>
      </c>
      <c r="B21" s="21">
        <f t="shared" si="3"/>
        <v>2745</v>
      </c>
      <c r="C21" s="22">
        <f t="shared" si="0"/>
        <v>58</v>
      </c>
      <c r="D21" s="37"/>
      <c r="E21" s="56"/>
      <c r="G21" s="17">
        <v>59</v>
      </c>
      <c r="H21" s="18">
        <f t="shared" si="1"/>
        <v>10797</v>
      </c>
      <c r="I21" s="63"/>
      <c r="J21" s="37"/>
      <c r="K21" s="60"/>
      <c r="M21" s="17">
        <v>15</v>
      </c>
      <c r="N21" s="21">
        <f t="shared" si="4"/>
        <v>2745</v>
      </c>
      <c r="O21" s="22">
        <f t="shared" si="2"/>
        <v>58</v>
      </c>
      <c r="P21" s="37"/>
      <c r="Q21" s="60"/>
    </row>
    <row r="22" spans="1:17" x14ac:dyDescent="0.25">
      <c r="A22" s="17">
        <v>16</v>
      </c>
      <c r="B22" s="21">
        <f t="shared" si="3"/>
        <v>2928</v>
      </c>
      <c r="C22" s="22">
        <f t="shared" si="0"/>
        <v>62</v>
      </c>
      <c r="D22" s="38"/>
      <c r="E22" s="56"/>
      <c r="G22" s="17">
        <v>60</v>
      </c>
      <c r="H22" s="18">
        <f t="shared" si="1"/>
        <v>10980</v>
      </c>
      <c r="I22" s="64"/>
      <c r="J22" s="38"/>
      <c r="K22" s="61"/>
      <c r="M22" s="17">
        <v>16</v>
      </c>
      <c r="N22" s="21">
        <f t="shared" si="4"/>
        <v>2928</v>
      </c>
      <c r="O22" s="22">
        <f t="shared" si="2"/>
        <v>62</v>
      </c>
      <c r="P22" s="38"/>
      <c r="Q22" s="60"/>
    </row>
    <row r="23" spans="1:17" x14ac:dyDescent="0.25">
      <c r="A23" s="19">
        <v>17</v>
      </c>
      <c r="B23" s="16">
        <f t="shared" si="3"/>
        <v>3111</v>
      </c>
      <c r="C23" s="16">
        <f t="shared" si="0"/>
        <v>66</v>
      </c>
      <c r="D23" s="39">
        <f>ROUND(4500*0.06,0)</f>
        <v>270</v>
      </c>
      <c r="E23" s="56"/>
      <c r="G23" s="23"/>
      <c r="H23" s="24"/>
      <c r="I23" s="25"/>
      <c r="J23" s="25"/>
      <c r="K23" s="25"/>
      <c r="M23" s="19">
        <v>17</v>
      </c>
      <c r="N23" s="16">
        <f t="shared" si="4"/>
        <v>3111</v>
      </c>
      <c r="O23" s="16">
        <f t="shared" si="2"/>
        <v>66</v>
      </c>
      <c r="P23" s="39">
        <f>ROUND(4500*0.06,0)</f>
        <v>270</v>
      </c>
      <c r="Q23" s="60"/>
    </row>
    <row r="24" spans="1:17" x14ac:dyDescent="0.25">
      <c r="A24" s="19">
        <v>18</v>
      </c>
      <c r="B24" s="16">
        <f t="shared" si="3"/>
        <v>3294</v>
      </c>
      <c r="C24" s="16">
        <f t="shared" si="0"/>
        <v>70</v>
      </c>
      <c r="D24" s="39"/>
      <c r="E24" s="56"/>
      <c r="G24" s="23"/>
      <c r="H24" s="24"/>
      <c r="I24" s="25"/>
      <c r="J24" s="25"/>
      <c r="K24" s="25"/>
      <c r="M24" s="19">
        <v>18</v>
      </c>
      <c r="N24" s="16">
        <f t="shared" si="4"/>
        <v>3294</v>
      </c>
      <c r="O24" s="16">
        <f t="shared" si="2"/>
        <v>70</v>
      </c>
      <c r="P24" s="39"/>
      <c r="Q24" s="60"/>
    </row>
    <row r="25" spans="1:17" x14ac:dyDescent="0.25">
      <c r="A25" s="19">
        <v>19</v>
      </c>
      <c r="B25" s="16">
        <f t="shared" si="3"/>
        <v>3477</v>
      </c>
      <c r="C25" s="16">
        <f t="shared" si="0"/>
        <v>73</v>
      </c>
      <c r="D25" s="39"/>
      <c r="E25" s="56"/>
      <c r="G25" s="23"/>
      <c r="H25" s="24"/>
      <c r="I25" s="25"/>
      <c r="J25" s="25"/>
      <c r="K25" s="25"/>
      <c r="M25" s="19">
        <v>19</v>
      </c>
      <c r="N25" s="16">
        <f t="shared" si="4"/>
        <v>3477</v>
      </c>
      <c r="O25" s="16">
        <f t="shared" si="2"/>
        <v>73</v>
      </c>
      <c r="P25" s="39"/>
      <c r="Q25" s="60"/>
    </row>
    <row r="26" spans="1:17" x14ac:dyDescent="0.25">
      <c r="A26" s="19">
        <v>20</v>
      </c>
      <c r="B26" s="16">
        <f t="shared" si="3"/>
        <v>3660</v>
      </c>
      <c r="C26" s="16">
        <f t="shared" si="0"/>
        <v>77</v>
      </c>
      <c r="D26" s="39"/>
      <c r="E26" s="56"/>
      <c r="G26" s="23"/>
      <c r="H26" s="24"/>
      <c r="I26" s="25"/>
      <c r="J26" s="25"/>
      <c r="K26" s="25"/>
      <c r="M26" s="19">
        <v>20</v>
      </c>
      <c r="N26" s="16">
        <f t="shared" si="4"/>
        <v>3660</v>
      </c>
      <c r="O26" s="16">
        <f t="shared" si="2"/>
        <v>77</v>
      </c>
      <c r="P26" s="39"/>
      <c r="Q26" s="60"/>
    </row>
    <row r="27" spans="1:17" x14ac:dyDescent="0.25">
      <c r="A27" s="19">
        <v>21</v>
      </c>
      <c r="B27" s="16">
        <f t="shared" si="3"/>
        <v>3843</v>
      </c>
      <c r="C27" s="16">
        <f t="shared" si="0"/>
        <v>81</v>
      </c>
      <c r="D27" s="39"/>
      <c r="E27" s="56"/>
      <c r="G27" s="23"/>
      <c r="H27" s="24"/>
      <c r="I27" s="25"/>
      <c r="J27" s="25"/>
      <c r="K27" s="25"/>
      <c r="M27" s="19">
        <v>21</v>
      </c>
      <c r="N27" s="16">
        <f t="shared" si="4"/>
        <v>3843</v>
      </c>
      <c r="O27" s="16">
        <f t="shared" si="2"/>
        <v>81</v>
      </c>
      <c r="P27" s="39"/>
      <c r="Q27" s="60"/>
    </row>
    <row r="28" spans="1:17" x14ac:dyDescent="0.25">
      <c r="A28" s="19">
        <v>22</v>
      </c>
      <c r="B28" s="16">
        <f t="shared" si="3"/>
        <v>4026</v>
      </c>
      <c r="C28" s="16">
        <f t="shared" si="0"/>
        <v>85</v>
      </c>
      <c r="D28" s="39"/>
      <c r="E28" s="56"/>
      <c r="G28" s="23"/>
      <c r="H28" s="24"/>
      <c r="I28" s="25"/>
      <c r="J28" s="25"/>
      <c r="K28" s="25"/>
      <c r="M28" s="19">
        <v>22</v>
      </c>
      <c r="N28" s="16">
        <f t="shared" si="4"/>
        <v>4026</v>
      </c>
      <c r="O28" s="16">
        <f t="shared" si="2"/>
        <v>85</v>
      </c>
      <c r="P28" s="39"/>
      <c r="Q28" s="60"/>
    </row>
    <row r="29" spans="1:17" x14ac:dyDescent="0.25">
      <c r="A29" s="19">
        <v>23</v>
      </c>
      <c r="B29" s="16">
        <f t="shared" si="3"/>
        <v>4209</v>
      </c>
      <c r="C29" s="16">
        <f t="shared" si="0"/>
        <v>89</v>
      </c>
      <c r="D29" s="39"/>
      <c r="E29" s="56"/>
      <c r="G29" s="23"/>
      <c r="H29" s="24"/>
      <c r="I29" s="25"/>
      <c r="J29" s="25"/>
      <c r="K29" s="25"/>
      <c r="M29" s="19">
        <v>23</v>
      </c>
      <c r="N29" s="16">
        <f t="shared" si="4"/>
        <v>4209</v>
      </c>
      <c r="O29" s="16">
        <f t="shared" si="2"/>
        <v>89</v>
      </c>
      <c r="P29" s="39"/>
      <c r="Q29" s="60"/>
    </row>
    <row r="30" spans="1:17" x14ac:dyDescent="0.25">
      <c r="A30" s="19">
        <v>24</v>
      </c>
      <c r="B30" s="16">
        <f t="shared" si="3"/>
        <v>4392</v>
      </c>
      <c r="C30" s="16">
        <f t="shared" si="0"/>
        <v>93</v>
      </c>
      <c r="D30" s="39"/>
      <c r="E30" s="56"/>
      <c r="G30" s="23"/>
      <c r="H30" s="24"/>
      <c r="I30" s="25"/>
      <c r="J30" s="25"/>
      <c r="K30" s="25"/>
      <c r="M30" s="19">
        <v>24</v>
      </c>
      <c r="N30" s="16">
        <f t="shared" si="4"/>
        <v>4392</v>
      </c>
      <c r="O30" s="16">
        <f t="shared" si="2"/>
        <v>93</v>
      </c>
      <c r="P30" s="39"/>
      <c r="Q30" s="60"/>
    </row>
    <row r="31" spans="1:17" x14ac:dyDescent="0.25">
      <c r="A31" s="17">
        <v>25</v>
      </c>
      <c r="B31" s="22">
        <f t="shared" si="3"/>
        <v>4575</v>
      </c>
      <c r="C31" s="22">
        <f t="shared" si="0"/>
        <v>97</v>
      </c>
      <c r="D31" s="40">
        <f>ROUND(6000*0.06,0)</f>
        <v>360</v>
      </c>
      <c r="E31" s="56"/>
      <c r="G31" s="23"/>
      <c r="H31" s="24"/>
      <c r="I31" s="25"/>
      <c r="J31" s="25"/>
      <c r="K31" s="25"/>
      <c r="M31" s="17">
        <v>25</v>
      </c>
      <c r="N31" s="22">
        <f t="shared" si="4"/>
        <v>4575</v>
      </c>
      <c r="O31" s="22">
        <f t="shared" si="2"/>
        <v>97</v>
      </c>
      <c r="P31" s="40">
        <f>ROUND(6000*0.06,0)</f>
        <v>360</v>
      </c>
      <c r="Q31" s="60"/>
    </row>
    <row r="32" spans="1:17" x14ac:dyDescent="0.25">
      <c r="A32" s="17">
        <v>26</v>
      </c>
      <c r="B32" s="22">
        <f t="shared" si="3"/>
        <v>4758</v>
      </c>
      <c r="C32" s="22">
        <f t="shared" si="0"/>
        <v>100</v>
      </c>
      <c r="D32" s="40"/>
      <c r="E32" s="56"/>
      <c r="G32" s="23"/>
      <c r="H32" s="24"/>
      <c r="I32" s="25"/>
      <c r="J32" s="25"/>
      <c r="K32" s="25"/>
      <c r="M32" s="17">
        <v>26</v>
      </c>
      <c r="N32" s="22">
        <f t="shared" si="4"/>
        <v>4758</v>
      </c>
      <c r="O32" s="22">
        <f t="shared" si="2"/>
        <v>100</v>
      </c>
      <c r="P32" s="40"/>
      <c r="Q32" s="60"/>
    </row>
    <row r="33" spans="1:17" x14ac:dyDescent="0.25">
      <c r="A33" s="17">
        <v>27</v>
      </c>
      <c r="B33" s="22">
        <f t="shared" si="3"/>
        <v>4941</v>
      </c>
      <c r="C33" s="22">
        <f t="shared" si="0"/>
        <v>104</v>
      </c>
      <c r="D33" s="40"/>
      <c r="E33" s="56"/>
      <c r="G33" s="26"/>
      <c r="H33" s="27"/>
      <c r="I33" s="25"/>
      <c r="J33" s="25"/>
      <c r="K33" s="25"/>
      <c r="M33" s="17">
        <v>27</v>
      </c>
      <c r="N33" s="22">
        <f t="shared" si="4"/>
        <v>4941</v>
      </c>
      <c r="O33" s="22">
        <f t="shared" si="2"/>
        <v>104</v>
      </c>
      <c r="P33" s="40"/>
      <c r="Q33" s="60"/>
    </row>
    <row r="34" spans="1:17" x14ac:dyDescent="0.25">
      <c r="A34" s="17">
        <v>28</v>
      </c>
      <c r="B34" s="22">
        <f t="shared" si="3"/>
        <v>5124</v>
      </c>
      <c r="C34" s="22">
        <f t="shared" si="0"/>
        <v>108</v>
      </c>
      <c r="D34" s="40"/>
      <c r="E34" s="56"/>
      <c r="G34" s="26"/>
      <c r="H34" s="27"/>
      <c r="I34" s="25"/>
      <c r="J34" s="25"/>
      <c r="K34" s="25"/>
      <c r="M34" s="17">
        <v>28</v>
      </c>
      <c r="N34" s="22">
        <f t="shared" si="4"/>
        <v>5124</v>
      </c>
      <c r="O34" s="22">
        <f t="shared" si="2"/>
        <v>108</v>
      </c>
      <c r="P34" s="40"/>
      <c r="Q34" s="60"/>
    </row>
    <row r="35" spans="1:17" x14ac:dyDescent="0.25">
      <c r="A35" s="17">
        <v>29</v>
      </c>
      <c r="B35" s="22">
        <f t="shared" si="3"/>
        <v>5307</v>
      </c>
      <c r="C35" s="22">
        <f t="shared" si="0"/>
        <v>112</v>
      </c>
      <c r="D35" s="40"/>
      <c r="E35" s="56"/>
      <c r="G35" s="26"/>
      <c r="H35" s="27"/>
      <c r="I35" s="25"/>
      <c r="J35" s="25"/>
      <c r="K35" s="25"/>
      <c r="M35" s="17">
        <v>29</v>
      </c>
      <c r="N35" s="22">
        <f t="shared" si="4"/>
        <v>5307</v>
      </c>
      <c r="O35" s="22">
        <f t="shared" si="2"/>
        <v>112</v>
      </c>
      <c r="P35" s="40"/>
      <c r="Q35" s="60"/>
    </row>
    <row r="36" spans="1:17" x14ac:dyDescent="0.25">
      <c r="A36" s="17">
        <v>30</v>
      </c>
      <c r="B36" s="22">
        <f t="shared" si="3"/>
        <v>5490</v>
      </c>
      <c r="C36" s="22">
        <f t="shared" si="0"/>
        <v>116</v>
      </c>
      <c r="D36" s="40"/>
      <c r="E36" s="56"/>
      <c r="G36" s="26"/>
      <c r="H36" s="27"/>
      <c r="I36" s="25"/>
      <c r="J36" s="25"/>
      <c r="K36" s="25"/>
      <c r="M36" s="17">
        <v>30</v>
      </c>
      <c r="N36" s="22">
        <f t="shared" si="4"/>
        <v>5490</v>
      </c>
      <c r="O36" s="22">
        <f t="shared" si="2"/>
        <v>116</v>
      </c>
      <c r="P36" s="40"/>
      <c r="Q36" s="60"/>
    </row>
    <row r="37" spans="1:17" x14ac:dyDescent="0.25">
      <c r="A37" s="17">
        <v>31</v>
      </c>
      <c r="B37" s="22">
        <f t="shared" si="3"/>
        <v>5673</v>
      </c>
      <c r="C37" s="22">
        <f t="shared" si="0"/>
        <v>120</v>
      </c>
      <c r="D37" s="40"/>
      <c r="E37" s="56"/>
      <c r="M37" s="17">
        <v>31</v>
      </c>
      <c r="N37" s="22">
        <f t="shared" si="4"/>
        <v>5673</v>
      </c>
      <c r="O37" s="22">
        <f t="shared" si="2"/>
        <v>120</v>
      </c>
      <c r="P37" s="40"/>
      <c r="Q37" s="60"/>
    </row>
    <row r="38" spans="1:17" x14ac:dyDescent="0.25">
      <c r="A38" s="17">
        <v>32</v>
      </c>
      <c r="B38" s="22">
        <f t="shared" si="3"/>
        <v>5856</v>
      </c>
      <c r="C38" s="22">
        <f t="shared" si="0"/>
        <v>124</v>
      </c>
      <c r="D38" s="40"/>
      <c r="E38" s="56"/>
      <c r="M38" s="17">
        <v>32</v>
      </c>
      <c r="N38" s="22">
        <f t="shared" si="4"/>
        <v>5856</v>
      </c>
      <c r="O38" s="22">
        <f t="shared" si="2"/>
        <v>124</v>
      </c>
      <c r="P38" s="40"/>
      <c r="Q38" s="60"/>
    </row>
    <row r="39" spans="1:17" x14ac:dyDescent="0.25">
      <c r="A39" s="19">
        <v>33</v>
      </c>
      <c r="B39" s="16">
        <f t="shared" si="3"/>
        <v>6039</v>
      </c>
      <c r="C39" s="16">
        <f t="shared" si="0"/>
        <v>127</v>
      </c>
      <c r="D39" s="39">
        <f>ROUND(7500*0.06,0)</f>
        <v>450</v>
      </c>
      <c r="E39" s="56"/>
      <c r="M39" s="19">
        <v>33</v>
      </c>
      <c r="N39" s="16">
        <f t="shared" si="4"/>
        <v>6039</v>
      </c>
      <c r="O39" s="16">
        <f t="shared" si="2"/>
        <v>127</v>
      </c>
      <c r="P39" s="39">
        <f>ROUND(7500*0.06,0)</f>
        <v>450</v>
      </c>
      <c r="Q39" s="60"/>
    </row>
    <row r="40" spans="1:17" x14ac:dyDescent="0.25">
      <c r="A40" s="19">
        <v>34</v>
      </c>
      <c r="B40" s="16">
        <f t="shared" si="3"/>
        <v>6222</v>
      </c>
      <c r="C40" s="16">
        <f t="shared" si="0"/>
        <v>131</v>
      </c>
      <c r="D40" s="39"/>
      <c r="E40" s="56"/>
      <c r="M40" s="19">
        <v>34</v>
      </c>
      <c r="N40" s="16">
        <f t="shared" si="4"/>
        <v>6222</v>
      </c>
      <c r="O40" s="16">
        <f t="shared" si="2"/>
        <v>131</v>
      </c>
      <c r="P40" s="39"/>
      <c r="Q40" s="60"/>
    </row>
    <row r="41" spans="1:17" x14ac:dyDescent="0.25">
      <c r="A41" s="19">
        <v>35</v>
      </c>
      <c r="B41" s="16">
        <f t="shared" si="3"/>
        <v>6405</v>
      </c>
      <c r="C41" s="16">
        <f t="shared" si="0"/>
        <v>135</v>
      </c>
      <c r="D41" s="39"/>
      <c r="E41" s="56"/>
      <c r="M41" s="19">
        <v>35</v>
      </c>
      <c r="N41" s="16">
        <f t="shared" si="4"/>
        <v>6405</v>
      </c>
      <c r="O41" s="16">
        <f t="shared" si="2"/>
        <v>135</v>
      </c>
      <c r="P41" s="39"/>
      <c r="Q41" s="60"/>
    </row>
    <row r="42" spans="1:17" x14ac:dyDescent="0.25">
      <c r="A42" s="19">
        <v>36</v>
      </c>
      <c r="B42" s="16">
        <f t="shared" si="3"/>
        <v>6588</v>
      </c>
      <c r="C42" s="16">
        <f t="shared" si="0"/>
        <v>139</v>
      </c>
      <c r="D42" s="39"/>
      <c r="E42" s="56"/>
      <c r="M42" s="19">
        <v>36</v>
      </c>
      <c r="N42" s="16">
        <f t="shared" si="4"/>
        <v>6588</v>
      </c>
      <c r="O42" s="16">
        <f t="shared" si="2"/>
        <v>139</v>
      </c>
      <c r="P42" s="39"/>
      <c r="Q42" s="60"/>
    </row>
    <row r="43" spans="1:17" x14ac:dyDescent="0.25">
      <c r="A43" s="19">
        <v>37</v>
      </c>
      <c r="B43" s="16">
        <f t="shared" si="3"/>
        <v>6771</v>
      </c>
      <c r="C43" s="16">
        <f t="shared" si="0"/>
        <v>143</v>
      </c>
      <c r="D43" s="39"/>
      <c r="E43" s="56"/>
      <c r="M43" s="19">
        <v>37</v>
      </c>
      <c r="N43" s="16">
        <f t="shared" si="4"/>
        <v>6771</v>
      </c>
      <c r="O43" s="16">
        <f t="shared" si="2"/>
        <v>143</v>
      </c>
      <c r="P43" s="39"/>
      <c r="Q43" s="60"/>
    </row>
    <row r="44" spans="1:17" x14ac:dyDescent="0.25">
      <c r="A44" s="19">
        <v>38</v>
      </c>
      <c r="B44" s="16">
        <f t="shared" si="3"/>
        <v>6954</v>
      </c>
      <c r="C44" s="16">
        <f t="shared" si="0"/>
        <v>147</v>
      </c>
      <c r="D44" s="39"/>
      <c r="E44" s="56"/>
      <c r="M44" s="19">
        <v>38</v>
      </c>
      <c r="N44" s="16">
        <f t="shared" si="4"/>
        <v>6954</v>
      </c>
      <c r="O44" s="16">
        <f t="shared" si="2"/>
        <v>147</v>
      </c>
      <c r="P44" s="39"/>
      <c r="Q44" s="60"/>
    </row>
    <row r="45" spans="1:17" x14ac:dyDescent="0.25">
      <c r="A45" s="19">
        <v>39</v>
      </c>
      <c r="B45" s="16">
        <f t="shared" si="3"/>
        <v>7137</v>
      </c>
      <c r="C45" s="16">
        <f t="shared" si="0"/>
        <v>151</v>
      </c>
      <c r="D45" s="39"/>
      <c r="E45" s="56"/>
      <c r="M45" s="19">
        <v>39</v>
      </c>
      <c r="N45" s="16">
        <f t="shared" si="4"/>
        <v>7137</v>
      </c>
      <c r="O45" s="16">
        <f t="shared" si="2"/>
        <v>151</v>
      </c>
      <c r="P45" s="39"/>
      <c r="Q45" s="60"/>
    </row>
    <row r="46" spans="1:17" x14ac:dyDescent="0.25">
      <c r="A46" s="19">
        <v>40</v>
      </c>
      <c r="B46" s="16">
        <f t="shared" si="3"/>
        <v>7320</v>
      </c>
      <c r="C46" s="16">
        <f t="shared" si="0"/>
        <v>154</v>
      </c>
      <c r="D46" s="39"/>
      <c r="E46" s="56"/>
      <c r="M46" s="19">
        <v>40</v>
      </c>
      <c r="N46" s="16">
        <f t="shared" si="4"/>
        <v>7320</v>
      </c>
      <c r="O46" s="16">
        <f t="shared" si="2"/>
        <v>154</v>
      </c>
      <c r="P46" s="39"/>
      <c r="Q46" s="60"/>
    </row>
    <row r="47" spans="1:17" x14ac:dyDescent="0.25">
      <c r="A47" s="31">
        <v>41</v>
      </c>
      <c r="B47" s="21">
        <f t="shared" si="3"/>
        <v>7503</v>
      </c>
      <c r="C47" s="21">
        <f t="shared" si="0"/>
        <v>158</v>
      </c>
      <c r="D47" s="36">
        <v>522</v>
      </c>
      <c r="E47" s="56"/>
      <c r="M47" s="31">
        <v>41</v>
      </c>
      <c r="N47" s="21">
        <f t="shared" si="4"/>
        <v>7503</v>
      </c>
      <c r="O47" s="21">
        <f t="shared" si="2"/>
        <v>158</v>
      </c>
      <c r="P47" s="36">
        <v>522</v>
      </c>
      <c r="Q47" s="60"/>
    </row>
    <row r="48" spans="1:17" x14ac:dyDescent="0.25">
      <c r="A48" s="17">
        <v>42</v>
      </c>
      <c r="B48" s="21">
        <f t="shared" si="3"/>
        <v>7686</v>
      </c>
      <c r="C48" s="22">
        <f t="shared" si="0"/>
        <v>162</v>
      </c>
      <c r="D48" s="37"/>
      <c r="E48" s="56"/>
      <c r="M48" s="17">
        <v>42</v>
      </c>
      <c r="N48" s="21">
        <f t="shared" si="4"/>
        <v>7686</v>
      </c>
      <c r="O48" s="22">
        <f t="shared" si="2"/>
        <v>162</v>
      </c>
      <c r="P48" s="37"/>
      <c r="Q48" s="60"/>
    </row>
    <row r="49" spans="1:17" x14ac:dyDescent="0.25">
      <c r="A49" s="17">
        <v>43</v>
      </c>
      <c r="B49" s="21">
        <f t="shared" si="3"/>
        <v>7869</v>
      </c>
      <c r="C49" s="22">
        <f>ROUND(B49*0.0211,0)</f>
        <v>166</v>
      </c>
      <c r="D49" s="37"/>
      <c r="E49" s="56"/>
      <c r="M49" s="17">
        <v>43</v>
      </c>
      <c r="N49" s="21">
        <f t="shared" si="4"/>
        <v>7869</v>
      </c>
      <c r="O49" s="22">
        <f>ROUND(N49*0.0211,0)</f>
        <v>166</v>
      </c>
      <c r="P49" s="37"/>
      <c r="Q49" s="60"/>
    </row>
    <row r="50" spans="1:17" x14ac:dyDescent="0.25">
      <c r="A50" s="17">
        <v>44</v>
      </c>
      <c r="B50" s="21">
        <f t="shared" si="3"/>
        <v>8052</v>
      </c>
      <c r="C50" s="22">
        <f>ROUND(B50*0.0211,0)</f>
        <v>170</v>
      </c>
      <c r="D50" s="38"/>
      <c r="E50" s="57"/>
      <c r="M50" s="17">
        <v>44</v>
      </c>
      <c r="N50" s="21">
        <f t="shared" si="4"/>
        <v>8052</v>
      </c>
      <c r="O50" s="22">
        <f>ROUND(N50*0.0211,0)</f>
        <v>170</v>
      </c>
      <c r="P50" s="37"/>
      <c r="Q50" s="60"/>
    </row>
    <row r="51" spans="1:17" x14ac:dyDescent="0.25">
      <c r="M51" s="17">
        <v>45</v>
      </c>
      <c r="N51" s="22">
        <v>8235</v>
      </c>
      <c r="O51" s="22">
        <f t="shared" ref="O51:O66" si="5">ROUND(N51*0.0211,0)</f>
        <v>174</v>
      </c>
      <c r="P51" s="37"/>
      <c r="Q51" s="60"/>
    </row>
    <row r="52" spans="1:17" x14ac:dyDescent="0.25">
      <c r="M52" s="17">
        <v>46</v>
      </c>
      <c r="N52" s="22">
        <v>8418</v>
      </c>
      <c r="O52" s="22">
        <f t="shared" si="5"/>
        <v>178</v>
      </c>
      <c r="P52" s="37"/>
      <c r="Q52" s="60"/>
    </row>
    <row r="53" spans="1:17" x14ac:dyDescent="0.25">
      <c r="M53" s="17">
        <v>47</v>
      </c>
      <c r="N53" s="22">
        <v>8601</v>
      </c>
      <c r="O53" s="22">
        <f t="shared" si="5"/>
        <v>181</v>
      </c>
      <c r="P53" s="38"/>
      <c r="Q53" s="60"/>
    </row>
    <row r="54" spans="1:17" x14ac:dyDescent="0.25">
      <c r="M54" s="19">
        <v>48</v>
      </c>
      <c r="N54" s="20">
        <f t="shared" ref="N54:N66" si="6">M54*$B$7</f>
        <v>8784</v>
      </c>
      <c r="O54" s="16">
        <f t="shared" si="5"/>
        <v>185</v>
      </c>
      <c r="P54" s="33">
        <f>ROUND(9900*0.06,0)</f>
        <v>594</v>
      </c>
      <c r="Q54" s="60"/>
    </row>
    <row r="55" spans="1:17" x14ac:dyDescent="0.25">
      <c r="M55" s="19">
        <v>49</v>
      </c>
      <c r="N55" s="20">
        <f t="shared" si="6"/>
        <v>8967</v>
      </c>
      <c r="O55" s="16">
        <f t="shared" si="5"/>
        <v>189</v>
      </c>
      <c r="P55" s="34"/>
      <c r="Q55" s="60"/>
    </row>
    <row r="56" spans="1:17" x14ac:dyDescent="0.25">
      <c r="M56" s="19">
        <v>50</v>
      </c>
      <c r="N56" s="20">
        <f t="shared" si="6"/>
        <v>9150</v>
      </c>
      <c r="O56" s="16">
        <f t="shared" si="5"/>
        <v>193</v>
      </c>
      <c r="P56" s="34"/>
      <c r="Q56" s="60"/>
    </row>
    <row r="57" spans="1:17" x14ac:dyDescent="0.25">
      <c r="M57" s="19">
        <v>51</v>
      </c>
      <c r="N57" s="20">
        <f t="shared" si="6"/>
        <v>9333</v>
      </c>
      <c r="O57" s="16">
        <f t="shared" si="5"/>
        <v>197</v>
      </c>
      <c r="P57" s="34"/>
      <c r="Q57" s="60"/>
    </row>
    <row r="58" spans="1:17" x14ac:dyDescent="0.25">
      <c r="M58" s="19">
        <v>52</v>
      </c>
      <c r="N58" s="20">
        <f t="shared" si="6"/>
        <v>9516</v>
      </c>
      <c r="O58" s="16">
        <f t="shared" si="5"/>
        <v>201</v>
      </c>
      <c r="P58" s="34"/>
      <c r="Q58" s="60"/>
    </row>
    <row r="59" spans="1:17" x14ac:dyDescent="0.25">
      <c r="M59" s="19">
        <v>53</v>
      </c>
      <c r="N59" s="20">
        <f t="shared" si="6"/>
        <v>9699</v>
      </c>
      <c r="O59" s="16">
        <f t="shared" si="5"/>
        <v>205</v>
      </c>
      <c r="P59" s="34"/>
      <c r="Q59" s="60"/>
    </row>
    <row r="60" spans="1:17" x14ac:dyDescent="0.25">
      <c r="M60" s="19">
        <v>54</v>
      </c>
      <c r="N60" s="20">
        <f t="shared" si="6"/>
        <v>9882</v>
      </c>
      <c r="O60" s="16">
        <f t="shared" si="5"/>
        <v>209</v>
      </c>
      <c r="P60" s="35"/>
      <c r="Q60" s="60"/>
    </row>
    <row r="61" spans="1:17" x14ac:dyDescent="0.25">
      <c r="M61" s="17">
        <v>55</v>
      </c>
      <c r="N61" s="18">
        <f t="shared" si="6"/>
        <v>10065</v>
      </c>
      <c r="O61" s="22">
        <f t="shared" si="5"/>
        <v>212</v>
      </c>
      <c r="P61" s="36">
        <f>ROUND(11100*0.06,0)</f>
        <v>666</v>
      </c>
      <c r="Q61" s="60"/>
    </row>
    <row r="62" spans="1:17" x14ac:dyDescent="0.25">
      <c r="M62" s="17">
        <v>56</v>
      </c>
      <c r="N62" s="18">
        <f t="shared" si="6"/>
        <v>10248</v>
      </c>
      <c r="O62" s="22">
        <f t="shared" si="5"/>
        <v>216</v>
      </c>
      <c r="P62" s="37"/>
      <c r="Q62" s="60"/>
    </row>
    <row r="63" spans="1:17" x14ac:dyDescent="0.25">
      <c r="M63" s="17">
        <v>57</v>
      </c>
      <c r="N63" s="18">
        <f t="shared" si="6"/>
        <v>10431</v>
      </c>
      <c r="O63" s="22">
        <f t="shared" si="5"/>
        <v>220</v>
      </c>
      <c r="P63" s="37"/>
      <c r="Q63" s="60"/>
    </row>
    <row r="64" spans="1:17" x14ac:dyDescent="0.25">
      <c r="M64" s="17">
        <v>58</v>
      </c>
      <c r="N64" s="18">
        <f t="shared" si="6"/>
        <v>10614</v>
      </c>
      <c r="O64" s="22">
        <f t="shared" si="5"/>
        <v>224</v>
      </c>
      <c r="P64" s="37"/>
      <c r="Q64" s="60"/>
    </row>
    <row r="65" spans="1:19" x14ac:dyDescent="0.25">
      <c r="M65" s="17">
        <v>59</v>
      </c>
      <c r="N65" s="18">
        <f t="shared" si="6"/>
        <v>10797</v>
      </c>
      <c r="O65" s="22">
        <f t="shared" si="5"/>
        <v>228</v>
      </c>
      <c r="P65" s="37"/>
      <c r="Q65" s="60"/>
    </row>
    <row r="66" spans="1:19" x14ac:dyDescent="0.25">
      <c r="M66" s="17">
        <v>60</v>
      </c>
      <c r="N66" s="18">
        <f t="shared" si="6"/>
        <v>10980</v>
      </c>
      <c r="O66" s="22">
        <f t="shared" si="5"/>
        <v>232</v>
      </c>
      <c r="P66" s="38"/>
      <c r="Q66" s="61"/>
    </row>
    <row r="67" spans="1:19" x14ac:dyDescent="0.25">
      <c r="A67" s="6"/>
      <c r="B67" s="6"/>
      <c r="C67" s="6"/>
      <c r="D67" s="3"/>
      <c r="E67" s="3"/>
      <c r="F67" s="3"/>
      <c r="G67" s="6"/>
      <c r="H67" s="6"/>
      <c r="I67" s="6"/>
      <c r="J67" s="3"/>
      <c r="K67" s="3"/>
      <c r="L67" s="3"/>
      <c r="M67" s="28" t="s">
        <v>9</v>
      </c>
      <c r="N67" s="29"/>
      <c r="O67" s="29"/>
      <c r="P67" s="29"/>
      <c r="Q67" s="29"/>
      <c r="R67" s="3"/>
      <c r="S67" s="3"/>
    </row>
    <row r="68" spans="1:19" x14ac:dyDescent="0.25">
      <c r="A68" s="6"/>
      <c r="B68" s="6"/>
      <c r="C68" s="6"/>
      <c r="D68" s="3"/>
      <c r="E68" s="3"/>
      <c r="F68" s="3"/>
      <c r="G68" s="6"/>
      <c r="H68" s="6"/>
      <c r="I68" s="6"/>
      <c r="J68" s="3"/>
      <c r="K68" s="3"/>
      <c r="L68" s="3"/>
      <c r="M68" s="30"/>
      <c r="N68" s="29"/>
      <c r="O68" s="29"/>
      <c r="P68" s="29"/>
      <c r="Q68" s="29"/>
      <c r="R68" s="3"/>
      <c r="S68" s="3"/>
    </row>
    <row r="69" spans="1:19" x14ac:dyDescent="0.25">
      <c r="A69" s="6"/>
      <c r="B69" s="6"/>
      <c r="C69" s="6"/>
      <c r="D69" s="3"/>
      <c r="E69" s="3"/>
      <c r="F69" s="3"/>
      <c r="G69" s="6"/>
      <c r="H69" s="6"/>
      <c r="I69" s="6"/>
      <c r="J69" s="3"/>
      <c r="K69" s="3"/>
      <c r="L69" s="3"/>
      <c r="M69" s="30"/>
      <c r="N69" s="29"/>
      <c r="O69" s="29"/>
      <c r="P69" s="29"/>
      <c r="Q69" s="29"/>
      <c r="R69" s="3"/>
      <c r="S69" s="3"/>
    </row>
    <row r="70" spans="1:19" x14ac:dyDescent="0.25">
      <c r="A70" s="6"/>
      <c r="B70" s="6"/>
      <c r="C70" s="6"/>
      <c r="D70" s="3"/>
      <c r="E70" s="3"/>
      <c r="F70" s="3"/>
      <c r="G70" s="6"/>
      <c r="H70" s="6"/>
      <c r="I70" s="6"/>
      <c r="J70" s="3"/>
      <c r="K70" s="3"/>
      <c r="L70" s="3"/>
      <c r="M70" s="29"/>
      <c r="N70" s="29"/>
      <c r="O70" s="29"/>
      <c r="P70" s="29"/>
      <c r="Q70" s="29"/>
      <c r="R70" s="3"/>
      <c r="S70" s="3"/>
    </row>
  </sheetData>
  <mergeCells count="36">
    <mergeCell ref="M5:M6"/>
    <mergeCell ref="N5:N6"/>
    <mergeCell ref="O5:Q5"/>
    <mergeCell ref="D7:D14"/>
    <mergeCell ref="E7:E50"/>
    <mergeCell ref="P7:P14"/>
    <mergeCell ref="I5:K5"/>
    <mergeCell ref="D39:D46"/>
    <mergeCell ref="D47:D50"/>
    <mergeCell ref="Q7:Q66"/>
    <mergeCell ref="I7:I22"/>
    <mergeCell ref="K7:K22"/>
    <mergeCell ref="D15:D22"/>
    <mergeCell ref="D23:D30"/>
    <mergeCell ref="D31:D38"/>
    <mergeCell ref="J7:J9"/>
    <mergeCell ref="A5:A6"/>
    <mergeCell ref="B5:B6"/>
    <mergeCell ref="C5:E5"/>
    <mergeCell ref="G5:G6"/>
    <mergeCell ref="H5:H6"/>
    <mergeCell ref="A1:R1"/>
    <mergeCell ref="S1:S3"/>
    <mergeCell ref="A2:R2"/>
    <mergeCell ref="A4:E4"/>
    <mergeCell ref="G4:K4"/>
    <mergeCell ref="M4:Q4"/>
    <mergeCell ref="J10:J16"/>
    <mergeCell ref="J17:J22"/>
    <mergeCell ref="P54:P60"/>
    <mergeCell ref="P61:P66"/>
    <mergeCell ref="P15:P22"/>
    <mergeCell ref="P23:P30"/>
    <mergeCell ref="P31:P38"/>
    <mergeCell ref="P39:P46"/>
    <mergeCell ref="P47:P5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附件1-2 工讀生薪資、保費</vt:lpstr>
    </vt:vector>
  </TitlesOfParts>
  <Company>NIU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2022-11-15T02:06:37Z</dcterms:created>
  <dcterms:modified xsi:type="dcterms:W3CDTF">2023-12-27T09:16:17Z</dcterms:modified>
</cp:coreProperties>
</file>