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k-d\教學卓越計畫\113年\教學實踐研究\114學年度\徵件\"/>
    </mc:Choice>
  </mc:AlternateContent>
  <xr:revisionPtr revIDLastSave="0" documentId="13_ncr:1_{55B94569-1988-4DF4-AC6B-75B91BB65BED}" xr6:coauthVersionLast="36" xr6:coauthVersionMax="36" xr10:uidLastSave="{00000000-0000-0000-0000-000000000000}"/>
  <bookViews>
    <workbookView xWindow="0" yWindow="0" windowWidth="28800" windowHeight="12180" xr2:uid="{D1E83609-35A7-41D8-B024-297A0F9C6018}"/>
  </bookViews>
  <sheets>
    <sheet name="範例" sheetId="1" r:id="rId1"/>
    <sheet name="附件1-1 兼任助理薪資、保費" sheetId="2" r:id="rId2"/>
    <sheet name="附件1-2 工讀生薪資、保費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26" i="1"/>
  <c r="G29" i="1" l="1"/>
  <c r="F8" i="2" l="1"/>
  <c r="F11" i="2"/>
  <c r="G11" i="2" s="1"/>
  <c r="H11" i="2" s="1"/>
  <c r="F7" i="2"/>
  <c r="G7" i="2" s="1"/>
  <c r="H7" i="2" s="1"/>
  <c r="P61" i="3" l="1"/>
  <c r="N64" i="3"/>
  <c r="O64" i="3" s="1"/>
  <c r="N63" i="3"/>
  <c r="O63" i="3" s="1"/>
  <c r="N62" i="3"/>
  <c r="O62" i="3" s="1"/>
  <c r="N61" i="3"/>
  <c r="O61" i="3" s="1"/>
  <c r="P54" i="3"/>
  <c r="N60" i="3"/>
  <c r="O60" i="3" s="1"/>
  <c r="N59" i="3"/>
  <c r="O59" i="3" s="1"/>
  <c r="N58" i="3"/>
  <c r="O58" i="3" s="1"/>
  <c r="N57" i="3"/>
  <c r="O57" i="3" s="1"/>
  <c r="N56" i="3"/>
  <c r="O56" i="3" s="1"/>
  <c r="N55" i="3"/>
  <c r="O55" i="3" s="1"/>
  <c r="N54" i="3"/>
  <c r="O54" i="3" s="1"/>
  <c r="O51" i="3"/>
  <c r="O52" i="3"/>
  <c r="O53" i="3"/>
  <c r="N50" i="3"/>
  <c r="O50" i="3" s="1"/>
  <c r="N49" i="3"/>
  <c r="O49" i="3" s="1"/>
  <c r="N48" i="3"/>
  <c r="O48" i="3" s="1"/>
  <c r="N47" i="3"/>
  <c r="O47" i="3" s="1"/>
  <c r="N46" i="3"/>
  <c r="O46" i="3" s="1"/>
  <c r="N45" i="3"/>
  <c r="O45" i="3" s="1"/>
  <c r="N44" i="3"/>
  <c r="O44" i="3" s="1"/>
  <c r="N43" i="3"/>
  <c r="O43" i="3" s="1"/>
  <c r="N42" i="3"/>
  <c r="O42" i="3" s="1"/>
  <c r="N41" i="3"/>
  <c r="O41" i="3" s="1"/>
  <c r="N40" i="3"/>
  <c r="O40" i="3" s="1"/>
  <c r="P39" i="3"/>
  <c r="N39" i="3"/>
  <c r="O39" i="3" s="1"/>
  <c r="N38" i="3"/>
  <c r="O38" i="3" s="1"/>
  <c r="N37" i="3"/>
  <c r="O37" i="3" s="1"/>
  <c r="N36" i="3"/>
  <c r="O36" i="3" s="1"/>
  <c r="N35" i="3"/>
  <c r="O35" i="3" s="1"/>
  <c r="N34" i="3"/>
  <c r="O34" i="3" s="1"/>
  <c r="N33" i="3"/>
  <c r="O33" i="3" s="1"/>
  <c r="N32" i="3"/>
  <c r="O32" i="3" s="1"/>
  <c r="P31" i="3"/>
  <c r="N31" i="3"/>
  <c r="O31" i="3" s="1"/>
  <c r="N30" i="3"/>
  <c r="O30" i="3" s="1"/>
  <c r="N29" i="3"/>
  <c r="O29" i="3" s="1"/>
  <c r="N28" i="3"/>
  <c r="O28" i="3" s="1"/>
  <c r="N27" i="3"/>
  <c r="O27" i="3" s="1"/>
  <c r="N26" i="3"/>
  <c r="O26" i="3" s="1"/>
  <c r="N25" i="3"/>
  <c r="O25" i="3" s="1"/>
  <c r="N24" i="3"/>
  <c r="O24" i="3" s="1"/>
  <c r="P23" i="3"/>
  <c r="N23" i="3"/>
  <c r="O23" i="3" s="1"/>
  <c r="N22" i="3"/>
  <c r="O22" i="3" s="1"/>
  <c r="N21" i="3"/>
  <c r="O21" i="3" s="1"/>
  <c r="N20" i="3"/>
  <c r="O20" i="3" s="1"/>
  <c r="N19" i="3"/>
  <c r="O19" i="3" s="1"/>
  <c r="N18" i="3"/>
  <c r="O18" i="3" s="1"/>
  <c r="N17" i="3"/>
  <c r="O17" i="3" s="1"/>
  <c r="N16" i="3"/>
  <c r="O16" i="3" s="1"/>
  <c r="P15" i="3"/>
  <c r="N15" i="3"/>
  <c r="O15" i="3" s="1"/>
  <c r="N14" i="3"/>
  <c r="O14" i="3" s="1"/>
  <c r="N13" i="3"/>
  <c r="O13" i="3" s="1"/>
  <c r="N12" i="3"/>
  <c r="O12" i="3" s="1"/>
  <c r="N11" i="3"/>
  <c r="O11" i="3" s="1"/>
  <c r="N10" i="3"/>
  <c r="O10" i="3" s="1"/>
  <c r="N9" i="3"/>
  <c r="O9" i="3" s="1"/>
  <c r="N8" i="3"/>
  <c r="O8" i="3" s="1"/>
  <c r="P7" i="3"/>
  <c r="O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7" i="3"/>
  <c r="B9" i="3"/>
  <c r="C9" i="3" s="1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8" i="3"/>
  <c r="G39" i="1" l="1"/>
  <c r="G41" i="1" s="1"/>
  <c r="H41" i="1"/>
  <c r="C50" i="3" l="1"/>
  <c r="C49" i="3"/>
  <c r="C48" i="3"/>
  <c r="C47" i="3"/>
  <c r="C46" i="3"/>
  <c r="C45" i="3"/>
  <c r="C44" i="3"/>
  <c r="C43" i="3"/>
  <c r="C42" i="3"/>
  <c r="D38" i="3"/>
  <c r="C41" i="3"/>
  <c r="C40" i="3"/>
  <c r="C39" i="3"/>
  <c r="C38" i="3"/>
  <c r="C37" i="3"/>
  <c r="C36" i="3"/>
  <c r="C35" i="3"/>
  <c r="C34" i="3"/>
  <c r="C33" i="3"/>
  <c r="D30" i="3"/>
  <c r="C32" i="3"/>
  <c r="C31" i="3"/>
  <c r="C30" i="3"/>
  <c r="C29" i="3"/>
  <c r="C28" i="3"/>
  <c r="C27" i="3"/>
  <c r="C26" i="3"/>
  <c r="C25" i="3"/>
  <c r="D22" i="3"/>
  <c r="C24" i="3"/>
  <c r="C23" i="3"/>
  <c r="C22" i="3"/>
  <c r="C21" i="3"/>
  <c r="C20" i="3"/>
  <c r="J15" i="3"/>
  <c r="C19" i="3"/>
  <c r="C18" i="3"/>
  <c r="C17" i="3"/>
  <c r="C16" i="3"/>
  <c r="D14" i="3"/>
  <c r="C15" i="3"/>
  <c r="C14" i="3"/>
  <c r="C13" i="3"/>
  <c r="J8" i="3"/>
  <c r="C12" i="3"/>
  <c r="C11" i="3"/>
  <c r="C10" i="3"/>
  <c r="C8" i="3"/>
  <c r="J7" i="3"/>
  <c r="D7" i="3"/>
  <c r="C7" i="3"/>
  <c r="F10" i="2"/>
  <c r="G10" i="2" s="1"/>
  <c r="H10" i="2" s="1"/>
  <c r="F9" i="2"/>
  <c r="G9" i="2" s="1"/>
  <c r="H9" i="2" s="1"/>
  <c r="G8" i="2"/>
  <c r="H8" i="2" s="1"/>
  <c r="F6" i="2"/>
  <c r="G6" i="2" s="1"/>
  <c r="H6" i="2" s="1"/>
  <c r="F5" i="2"/>
  <c r="G5" i="2" s="1"/>
  <c r="H5" i="2" s="1"/>
  <c r="F4" i="2"/>
  <c r="G4" i="2" s="1"/>
  <c r="H4" i="2" s="1"/>
  <c r="G32" i="1"/>
  <c r="G28" i="1"/>
  <c r="G27" i="1"/>
  <c r="G25" i="1"/>
  <c r="G22" i="1"/>
  <c r="G21" i="1"/>
  <c r="G20" i="1"/>
  <c r="G19" i="1"/>
  <c r="G18" i="1"/>
  <c r="G17" i="1"/>
  <c r="G16" i="1"/>
  <c r="G15" i="1"/>
  <c r="G12" i="1"/>
  <c r="G11" i="1"/>
  <c r="G10" i="1"/>
  <c r="G9" i="1"/>
  <c r="G8" i="1"/>
  <c r="H7" i="1"/>
  <c r="G5" i="1"/>
  <c r="G3" i="1"/>
  <c r="G7" i="1" s="1"/>
  <c r="G33" i="1" l="1"/>
</calcChain>
</file>

<file path=xl/sharedStrings.xml><?xml version="1.0" encoding="utf-8"?>
<sst xmlns="http://schemas.openxmlformats.org/spreadsheetml/2006/main" count="131" uniqueCount="106">
  <si>
    <t>人事費－兼任助理薪資、保費對照表</t>
    <phoneticPr fontId="3" type="noConversion"/>
  </si>
  <si>
    <r>
      <rPr>
        <b/>
        <sz val="12"/>
        <color theme="1"/>
        <rFont val="標楷體"/>
        <family val="4"/>
        <charset val="136"/>
      </rPr>
      <t xml:space="preserve">聘用月數
</t>
    </r>
    <r>
      <rPr>
        <b/>
        <sz val="12"/>
        <color theme="1"/>
        <rFont val="Times New Roman"/>
        <family val="1"/>
      </rPr>
      <t>(1)</t>
    </r>
    <phoneticPr fontId="3" type="noConversion"/>
  </si>
  <si>
    <r>
      <rPr>
        <b/>
        <sz val="12"/>
        <color theme="1"/>
        <rFont val="標楷體"/>
        <family val="4"/>
        <charset val="136"/>
      </rPr>
      <t xml:space="preserve">兼任助理
每人每月薪資
</t>
    </r>
    <r>
      <rPr>
        <b/>
        <sz val="12"/>
        <color theme="1"/>
        <rFont val="Times New Roman"/>
        <family val="1"/>
      </rPr>
      <t>(2)</t>
    </r>
    <phoneticPr fontId="3" type="noConversion"/>
  </si>
  <si>
    <r>
      <rPr>
        <b/>
        <sz val="12"/>
        <color theme="1"/>
        <rFont val="標楷體"/>
        <family val="4"/>
        <charset val="136"/>
      </rPr>
      <t>雇主應負擔之勞、健保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標楷體"/>
        <family val="4"/>
        <charset val="136"/>
      </rPr>
      <t>或健保補充保費</t>
    </r>
    <r>
      <rPr>
        <b/>
        <sz val="12"/>
        <color theme="1"/>
        <rFont val="Times New Roman"/>
        <family val="1"/>
      </rPr>
      <t>)</t>
    </r>
    <r>
      <rPr>
        <b/>
        <sz val="12"/>
        <color theme="1"/>
        <rFont val="標楷體"/>
        <family val="4"/>
        <charset val="136"/>
      </rPr>
      <t>、勞退費用</t>
    </r>
    <phoneticPr fontId="3" type="noConversion"/>
  </si>
  <si>
    <r>
      <rPr>
        <b/>
        <sz val="12"/>
        <color theme="1"/>
        <rFont val="標楷體"/>
        <family val="4"/>
        <charset val="136"/>
      </rPr>
      <t xml:space="preserve">小計
</t>
    </r>
    <r>
      <rPr>
        <b/>
        <sz val="12"/>
        <color theme="1"/>
        <rFont val="Times New Roman"/>
        <family val="1"/>
      </rPr>
      <t>=(1)*</t>
    </r>
    <r>
      <rPr>
        <b/>
        <sz val="12"/>
        <color theme="1"/>
        <rFont val="標楷體"/>
        <family val="4"/>
        <charset val="136"/>
      </rPr>
      <t>﹝</t>
    </r>
    <r>
      <rPr>
        <b/>
        <sz val="12"/>
        <color theme="1"/>
        <rFont val="Times New Roman"/>
        <family val="1"/>
      </rPr>
      <t>(2)+(3)</t>
    </r>
    <r>
      <rPr>
        <b/>
        <sz val="12"/>
        <color theme="1"/>
        <rFont val="標楷體"/>
        <family val="4"/>
        <charset val="136"/>
      </rPr>
      <t>﹞</t>
    </r>
    <phoneticPr fontId="3" type="noConversion"/>
  </si>
  <si>
    <r>
      <rPr>
        <b/>
        <sz val="12"/>
        <color theme="1"/>
        <rFont val="標楷體"/>
        <family val="4"/>
        <charset val="136"/>
      </rPr>
      <t xml:space="preserve">勞保
</t>
    </r>
    <r>
      <rPr>
        <b/>
        <sz val="12"/>
        <color theme="1"/>
        <rFont val="Times New Roman"/>
        <family val="1"/>
      </rPr>
      <t>(A)</t>
    </r>
    <phoneticPr fontId="3" type="noConversion"/>
  </si>
  <si>
    <r>
      <rPr>
        <b/>
        <sz val="12"/>
        <color theme="1"/>
        <rFont val="標楷體"/>
        <family val="4"/>
        <charset val="136"/>
      </rPr>
      <t xml:space="preserve">勞退
</t>
    </r>
    <r>
      <rPr>
        <b/>
        <sz val="12"/>
        <color theme="1"/>
        <rFont val="Times New Roman"/>
        <family val="1"/>
      </rPr>
      <t>(B)</t>
    </r>
    <phoneticPr fontId="3" type="noConversion"/>
  </si>
  <si>
    <r>
      <rPr>
        <b/>
        <sz val="12"/>
        <color theme="1"/>
        <rFont val="標楷體"/>
        <family val="4"/>
        <charset val="136"/>
      </rPr>
      <t xml:space="preserve">二代補充保費
</t>
    </r>
    <r>
      <rPr>
        <b/>
        <sz val="12"/>
        <color theme="1"/>
        <rFont val="Times New Roman"/>
        <family val="1"/>
      </rPr>
      <t>(C)</t>
    </r>
    <phoneticPr fontId="3" type="noConversion"/>
  </si>
  <si>
    <r>
      <rPr>
        <b/>
        <sz val="12"/>
        <color theme="1"/>
        <rFont val="標楷體"/>
        <family val="4"/>
        <charset val="136"/>
      </rPr>
      <t>每月</t>
    </r>
    <r>
      <rPr>
        <b/>
        <sz val="12"/>
        <color theme="1"/>
        <rFont val="Times New Roman"/>
        <family val="1"/>
      </rPr>
      <t xml:space="preserve"> 1-44</t>
    </r>
    <r>
      <rPr>
        <b/>
        <sz val="12"/>
        <color theme="1"/>
        <rFont val="標楷體"/>
        <family val="4"/>
        <charset val="136"/>
      </rPr>
      <t>小時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標楷體"/>
        <family val="4"/>
        <charset val="136"/>
      </rPr>
      <t>方案</t>
    </r>
    <r>
      <rPr>
        <b/>
        <sz val="12"/>
        <color rgb="FFFF0000"/>
        <rFont val="Times New Roman"/>
        <family val="1"/>
      </rPr>
      <t xml:space="preserve"> (</t>
    </r>
    <r>
      <rPr>
        <b/>
        <sz val="12"/>
        <color rgb="FFFF0000"/>
        <rFont val="標楷體"/>
        <family val="4"/>
        <charset val="136"/>
      </rPr>
      <t>補充保費</t>
    </r>
    <r>
      <rPr>
        <b/>
        <sz val="12"/>
        <color rgb="FFFF0000"/>
        <rFont val="Times New Roman"/>
        <family val="1"/>
      </rPr>
      <t>)</t>
    </r>
    <phoneticPr fontId="3" type="noConversion"/>
  </si>
  <si>
    <t>工讀
時數</t>
    <phoneticPr fontId="3" type="noConversion"/>
  </si>
  <si>
    <t>薪資</t>
    <phoneticPr fontId="3" type="noConversion"/>
  </si>
  <si>
    <t>機關負擔保費</t>
    <phoneticPr fontId="3" type="noConversion"/>
  </si>
  <si>
    <r>
      <rPr>
        <sz val="12"/>
        <color rgb="FFFF0000"/>
        <rFont val="標楷體"/>
        <family val="4"/>
        <charset val="136"/>
      </rPr>
      <t>補充保費</t>
    </r>
    <phoneticPr fontId="3" type="noConversion"/>
  </si>
  <si>
    <t>勞退基金</t>
    <phoneticPr fontId="3" type="noConversion"/>
  </si>
  <si>
    <t>勞保費</t>
    <phoneticPr fontId="3" type="noConversion"/>
  </si>
  <si>
    <t>健保費</t>
    <phoneticPr fontId="3" type="noConversion"/>
  </si>
  <si>
    <t>本表為實際進用、核銷薪資時採用。編列預算請參考左側對照表，勿使用本表數字，以求編列標準統一。</t>
    <phoneticPr fontId="3" type="noConversion"/>
  </si>
  <si>
    <r>
      <rPr>
        <b/>
        <sz val="12"/>
        <color theme="1"/>
        <rFont val="標楷體"/>
        <family val="4"/>
        <charset val="136"/>
      </rPr>
      <t xml:space="preserve">保費費用
</t>
    </r>
    <r>
      <rPr>
        <b/>
        <sz val="12"/>
        <color theme="1"/>
        <rFont val="Times New Roman"/>
        <family val="1"/>
      </rPr>
      <t>(3)
=(A)+(B)+(C)</t>
    </r>
    <phoneticPr fontId="3" type="noConversion"/>
  </si>
  <si>
    <t>備註：
1.大學生/碩士生兼任助理每月薪資範圍－3仟元至5仟元
2.博士生兼任助理每月薪資至高1萬元（因本項經費為外加預算，建議直接編列1萬元)</t>
    <phoneticPr fontId="3" type="noConversion"/>
  </si>
  <si>
    <t>僅博士生可編列</t>
    <phoneticPr fontId="3" type="noConversion"/>
  </si>
  <si>
    <r>
      <rPr>
        <b/>
        <sz val="14"/>
        <color theme="1"/>
        <rFont val="標楷體"/>
        <family val="4"/>
        <charset val="136"/>
      </rPr>
      <t>業務費</t>
    </r>
    <r>
      <rPr>
        <b/>
        <sz val="14"/>
        <color theme="1"/>
        <rFont val="Times New Roman"/>
        <family val="4"/>
      </rPr>
      <t>-</t>
    </r>
    <r>
      <rPr>
        <b/>
        <sz val="14"/>
        <color theme="1"/>
        <rFont val="Times New Roman"/>
        <family val="1"/>
      </rPr>
      <t>114</t>
    </r>
    <r>
      <rPr>
        <b/>
        <sz val="14"/>
        <color theme="1"/>
        <rFont val="標楷體"/>
        <family val="4"/>
        <charset val="136"/>
      </rPr>
      <t>年度工讀費編列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標楷體"/>
        <family val="4"/>
        <charset val="136"/>
      </rPr>
      <t>保費對照表</t>
    </r>
    <r>
      <rPr>
        <b/>
        <sz val="14"/>
        <color theme="1"/>
        <rFont val="Times New Roman"/>
        <family val="4"/>
        <charset val="136"/>
      </rPr>
      <t xml:space="preserve"> (113.10</t>
    </r>
    <r>
      <rPr>
        <b/>
        <sz val="14"/>
        <color theme="1"/>
        <rFont val="標楷體"/>
        <family val="4"/>
        <charset val="136"/>
      </rPr>
      <t>版本</t>
    </r>
    <r>
      <rPr>
        <b/>
        <sz val="14"/>
        <color theme="1"/>
        <rFont val="Times New Roman"/>
        <family val="4"/>
      </rPr>
      <t>)</t>
    </r>
    <phoneticPr fontId="3" type="noConversion"/>
  </si>
  <si>
    <r>
      <rPr>
        <b/>
        <sz val="12"/>
        <color theme="1"/>
        <rFont val="標楷體"/>
        <family val="4"/>
        <charset val="136"/>
      </rPr>
      <t>每月</t>
    </r>
    <r>
      <rPr>
        <b/>
        <sz val="12"/>
        <color theme="1"/>
        <rFont val="Times New Roman"/>
        <family val="1"/>
      </rPr>
      <t>45-58</t>
    </r>
    <r>
      <rPr>
        <b/>
        <sz val="12"/>
        <color theme="1"/>
        <rFont val="標楷體"/>
        <family val="4"/>
        <charset val="136"/>
      </rPr>
      <t>小時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標楷體"/>
        <family val="4"/>
        <charset val="136"/>
      </rPr>
      <t>方案</t>
    </r>
    <r>
      <rPr>
        <b/>
        <sz val="12"/>
        <color rgb="FF00B0F0"/>
        <rFont val="Times New Roman"/>
        <family val="1"/>
      </rPr>
      <t xml:space="preserve"> (</t>
    </r>
    <r>
      <rPr>
        <b/>
        <sz val="12"/>
        <color rgb="FF00B0F0"/>
        <rFont val="標楷體"/>
        <family val="4"/>
        <charset val="136"/>
      </rPr>
      <t>健保費</t>
    </r>
    <r>
      <rPr>
        <b/>
        <sz val="12"/>
        <color rgb="FF00B0F0"/>
        <rFont val="Times New Roman"/>
        <family val="1"/>
      </rPr>
      <t>)</t>
    </r>
    <phoneticPr fontId="3" type="noConversion"/>
  </si>
  <si>
    <r>
      <rPr>
        <b/>
        <sz val="12"/>
        <color theme="0" tint="-0.499984740745262"/>
        <rFont val="標楷體"/>
        <family val="4"/>
        <charset val="136"/>
      </rPr>
      <t>每月</t>
    </r>
    <r>
      <rPr>
        <b/>
        <sz val="12"/>
        <color theme="0" tint="-0.499984740745262"/>
        <rFont val="Times New Roman"/>
        <family val="1"/>
      </rPr>
      <t xml:space="preserve"> 1-58</t>
    </r>
    <r>
      <rPr>
        <b/>
        <sz val="12"/>
        <color theme="0" tint="-0.499984740745262"/>
        <rFont val="標楷體"/>
        <family val="4"/>
        <charset val="136"/>
      </rPr>
      <t>小時</t>
    </r>
    <r>
      <rPr>
        <b/>
        <sz val="12"/>
        <color theme="0" tint="-0.499984740745262"/>
        <rFont val="Times New Roman"/>
        <family val="1"/>
      </rPr>
      <t>-</t>
    </r>
    <r>
      <rPr>
        <b/>
        <sz val="12"/>
        <color theme="0" tint="-0.499984740745262"/>
        <rFont val="標楷體"/>
        <family val="4"/>
        <charset val="136"/>
      </rPr>
      <t>進用低於</t>
    </r>
    <r>
      <rPr>
        <b/>
        <sz val="12"/>
        <color theme="0" tint="-0.499984740745262"/>
        <rFont val="Times New Roman"/>
        <family val="1"/>
      </rPr>
      <t>3</t>
    </r>
    <r>
      <rPr>
        <b/>
        <sz val="12"/>
        <color theme="0" tint="-0.499984740745262"/>
        <rFont val="標楷體"/>
        <family val="4"/>
        <charset val="136"/>
      </rPr>
      <t>個月</t>
    </r>
    <r>
      <rPr>
        <b/>
        <sz val="12"/>
        <color theme="0" tint="-0.499984740745262"/>
        <rFont val="Times New Roman"/>
        <family val="1"/>
      </rPr>
      <t xml:space="preserve"> </t>
    </r>
    <r>
      <rPr>
        <b/>
        <sz val="12"/>
        <color theme="0" tint="-0.499984740745262"/>
        <rFont val="標楷體"/>
        <family val="4"/>
        <charset val="136"/>
      </rPr>
      <t>方案</t>
    </r>
    <r>
      <rPr>
        <b/>
        <sz val="12"/>
        <color theme="0" tint="-0.499984740745262"/>
        <rFont val="Times New Roman"/>
        <family val="1"/>
      </rPr>
      <t xml:space="preserve"> (</t>
    </r>
    <r>
      <rPr>
        <b/>
        <sz val="12"/>
        <color theme="0" tint="-0.499984740745262"/>
        <rFont val="標楷體"/>
        <family val="4"/>
        <charset val="136"/>
      </rPr>
      <t>補充保費</t>
    </r>
    <r>
      <rPr>
        <b/>
        <sz val="12"/>
        <color theme="0" tint="-0.499984740745262"/>
        <rFont val="Times New Roman"/>
        <family val="1"/>
      </rPr>
      <t>)</t>
    </r>
    <phoneticPr fontId="3" type="noConversion"/>
  </si>
  <si>
    <r>
      <rPr>
        <sz val="12"/>
        <color theme="1"/>
        <rFont val="標楷體"/>
        <family val="4"/>
        <charset val="136"/>
      </rPr>
      <t xml:space="preserve">說明：
</t>
    </r>
    <r>
      <rPr>
        <sz val="12"/>
        <color theme="1"/>
        <rFont val="Times New Roman"/>
        <family val="1"/>
      </rPr>
      <t>1.</t>
    </r>
    <r>
      <rPr>
        <sz val="12"/>
        <color theme="1"/>
        <rFont val="標楷體"/>
        <family val="4"/>
        <charset val="136"/>
      </rPr>
      <t>下表對照額度皆以</t>
    </r>
    <r>
      <rPr>
        <b/>
        <sz val="12"/>
        <color rgb="FFFF0000"/>
        <rFont val="標楷體"/>
        <family val="4"/>
        <charset val="136"/>
      </rPr>
      <t>每月</t>
    </r>
    <r>
      <rPr>
        <sz val="12"/>
        <color theme="1"/>
        <rFont val="標楷體"/>
        <family val="4"/>
        <charset val="136"/>
      </rPr>
      <t xml:space="preserve">投保額度計算。
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本表更新日期：</t>
    </r>
    <r>
      <rPr>
        <sz val="12"/>
        <color theme="1"/>
        <rFont val="Times New Roman"/>
        <family val="1"/>
      </rPr>
      <t>113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10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勞健保費用預定</t>
    </r>
    <r>
      <rPr>
        <sz val="12"/>
        <color theme="1"/>
        <rFont val="Times New Roman"/>
        <family val="1"/>
      </rPr>
      <t>114</t>
    </r>
    <r>
      <rPr>
        <sz val="12"/>
        <color theme="1"/>
        <rFont val="標楷體"/>
        <family val="4"/>
        <charset val="136"/>
      </rPr>
      <t>年調漲，因尚未確認額度佔以現行規範編列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 xml:space="preserve">。
</t>
    </r>
    <r>
      <rPr>
        <sz val="12"/>
        <color theme="1"/>
        <rFont val="Times New Roman"/>
        <family val="1"/>
      </rPr>
      <t>3.</t>
    </r>
    <r>
      <rPr>
        <sz val="12"/>
        <color theme="1"/>
        <rFont val="標楷體"/>
        <family val="4"/>
        <charset val="136"/>
      </rPr>
      <t>本表製作單位：教學發展中心（分機</t>
    </r>
    <r>
      <rPr>
        <sz val="12"/>
        <color theme="1"/>
        <rFont val="Times New Roman"/>
        <family val="1"/>
      </rPr>
      <t>7106</t>
    </r>
    <r>
      <rPr>
        <sz val="12"/>
        <color theme="1"/>
        <rFont val="標楷體"/>
        <family val="4"/>
        <charset val="136"/>
      </rPr>
      <t>）</t>
    </r>
    <phoneticPr fontId="3" type="noConversion"/>
  </si>
  <si>
    <t>https://www.dgbas.gov.tw/News_Content.aspx?n=1523&amp;s=232763</t>
    <phoneticPr fontId="3" type="noConversion"/>
  </si>
  <si>
    <r>
      <rPr>
        <b/>
        <u/>
        <sz val="12"/>
        <color theme="1"/>
        <rFont val="微軟正黑體"/>
        <family val="2"/>
        <charset val="136"/>
      </rPr>
      <t>不可支付校內場地費</t>
    </r>
    <r>
      <rPr>
        <sz val="12"/>
        <color theme="1"/>
        <rFont val="微軟正黑體"/>
        <family val="2"/>
        <charset val="136"/>
      </rPr>
      <t>，僅限校外場地租借費用</t>
    </r>
    <phoneticPr fontId="3" type="noConversion"/>
  </si>
  <si>
    <r>
      <t>114</t>
    </r>
    <r>
      <rPr>
        <b/>
        <sz val="14"/>
        <color theme="1"/>
        <rFont val="微軟正黑體"/>
        <family val="2"/>
        <charset val="136"/>
      </rPr>
      <t>學年度教學實踐研究計畫預算編列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微軟正黑體"/>
        <family val="2"/>
        <charset val="136"/>
      </rPr>
      <t>參考範例</t>
    </r>
    <r>
      <rPr>
        <b/>
        <sz val="14"/>
        <color theme="1"/>
        <rFont val="Times New Roman"/>
        <family val="1"/>
      </rPr>
      <t>)/</t>
    </r>
    <r>
      <rPr>
        <b/>
        <sz val="14"/>
        <color rgb="FF0000FF"/>
        <rFont val="微軟正黑體"/>
        <family val="2"/>
        <charset val="136"/>
      </rPr>
      <t>每計畫至多編列</t>
    </r>
    <r>
      <rPr>
        <b/>
        <sz val="14"/>
        <color rgb="FF0000FF"/>
        <rFont val="Times New Roman"/>
        <family val="1"/>
      </rPr>
      <t>50</t>
    </r>
    <r>
      <rPr>
        <b/>
        <sz val="14"/>
        <color rgb="FF0000FF"/>
        <rFont val="微軟正黑體"/>
        <family val="2"/>
        <charset val="136"/>
      </rPr>
      <t>萬元</t>
    </r>
    <r>
      <rPr>
        <b/>
        <sz val="14"/>
        <color theme="1"/>
        <rFont val="Times New Roman"/>
        <family val="1"/>
      </rPr>
      <t xml:space="preserve">
</t>
    </r>
    <r>
      <rPr>
        <b/>
        <sz val="14"/>
        <color rgb="FFFF0000"/>
        <rFont val="微軟正黑體"/>
        <family val="2"/>
        <charset val="136"/>
      </rPr>
      <t>請留意：紅色字體為與去年範本相較有調整處</t>
    </r>
    <phoneticPr fontId="3" type="noConversion"/>
  </si>
  <si>
    <r>
      <rPr>
        <sz val="12"/>
        <color theme="1"/>
        <rFont val="微軟正黑體"/>
        <family val="2"/>
        <charset val="136"/>
      </rPr>
      <t>預算項目</t>
    </r>
    <phoneticPr fontId="6" type="noConversion"/>
  </si>
  <si>
    <r>
      <rPr>
        <sz val="12"/>
        <color theme="1"/>
        <rFont val="微軟正黑體"/>
        <family val="2"/>
        <charset val="136"/>
      </rPr>
      <t>單價</t>
    </r>
    <phoneticPr fontId="3" type="noConversion"/>
  </si>
  <si>
    <r>
      <rPr>
        <sz val="12"/>
        <color theme="1"/>
        <rFont val="微軟正黑體"/>
        <family val="2"/>
        <charset val="136"/>
      </rPr>
      <t>數量</t>
    </r>
    <phoneticPr fontId="3" type="noConversion"/>
  </si>
  <si>
    <r>
      <rPr>
        <sz val="12"/>
        <rFont val="微軟正黑體"/>
        <family val="2"/>
        <charset val="136"/>
      </rPr>
      <t>預算金額</t>
    </r>
    <phoneticPr fontId="3" type="noConversion"/>
  </si>
  <si>
    <r>
      <rPr>
        <sz val="12"/>
        <color theme="1"/>
        <rFont val="微軟正黑體"/>
        <family val="2"/>
        <charset val="136"/>
      </rPr>
      <t>預算金額</t>
    </r>
    <r>
      <rPr>
        <sz val="12"/>
        <color theme="1"/>
        <rFont val="Times New Roman"/>
        <family val="1"/>
      </rPr>
      <t xml:space="preserve">_
</t>
    </r>
    <r>
      <rPr>
        <sz val="12"/>
        <color theme="1"/>
        <rFont val="微軟正黑體"/>
        <family val="2"/>
        <charset val="136"/>
      </rPr>
      <t>配合款</t>
    </r>
    <phoneticPr fontId="3" type="noConversion"/>
  </si>
  <si>
    <r>
      <rPr>
        <sz val="12"/>
        <rFont val="微軟正黑體"/>
        <family val="2"/>
        <charset val="136"/>
      </rPr>
      <t>預算需求說明</t>
    </r>
    <r>
      <rPr>
        <sz val="12"/>
        <color rgb="FF0000FF"/>
        <rFont val="微軟正黑體"/>
        <family val="2"/>
        <charset val="136"/>
      </rPr>
      <t>及計算式</t>
    </r>
    <phoneticPr fontId="6" type="noConversion"/>
  </si>
  <si>
    <r>
      <rPr>
        <sz val="12"/>
        <color theme="1"/>
        <rFont val="微軟正黑體"/>
        <family val="2"/>
        <charset val="136"/>
      </rPr>
      <t>注意事項</t>
    </r>
    <phoneticPr fontId="3" type="noConversion"/>
  </si>
  <si>
    <r>
      <rPr>
        <sz val="12"/>
        <color theme="1"/>
        <rFont val="微軟正黑體"/>
        <family val="2"/>
        <charset val="136"/>
      </rPr>
      <t>人事費</t>
    </r>
    <r>
      <rPr>
        <sz val="12"/>
        <color theme="1"/>
        <rFont val="Times New Roman"/>
        <family val="1"/>
      </rPr>
      <t>(</t>
    </r>
    <r>
      <rPr>
        <sz val="12"/>
        <color theme="1"/>
        <rFont val="微軟正黑體"/>
        <family val="2"/>
        <charset val="136"/>
      </rPr>
      <t>依教育部規定：</t>
    </r>
    <r>
      <rPr>
        <b/>
        <sz val="12"/>
        <color rgb="FF0000FF"/>
        <rFont val="微軟正黑體"/>
        <family val="2"/>
        <charset val="136"/>
      </rPr>
      <t>人事費　不得超過計畫總金額之</t>
    </r>
    <r>
      <rPr>
        <b/>
        <sz val="12"/>
        <color rgb="FF0000FF"/>
        <rFont val="Times New Roman"/>
        <family val="1"/>
      </rPr>
      <t>60%</t>
    </r>
    <r>
      <rPr>
        <sz val="12"/>
        <color theme="1"/>
        <rFont val="Times New Roman"/>
        <family val="1"/>
      </rPr>
      <t xml:space="preserve">)
</t>
    </r>
    <phoneticPr fontId="6" type="noConversion"/>
  </si>
  <si>
    <r>
      <rPr>
        <b/>
        <sz val="12"/>
        <color theme="1"/>
        <rFont val="微軟正黑體"/>
        <family val="2"/>
        <charset val="136"/>
      </rPr>
      <t xml:space="preserve">計畫主持人
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微軟正黑體"/>
        <family val="2"/>
        <charset val="136"/>
      </rPr>
      <t>每月</t>
    </r>
    <r>
      <rPr>
        <b/>
        <sz val="12"/>
        <color rgb="FF0000FF"/>
        <rFont val="Times New Roman"/>
        <family val="1"/>
      </rPr>
      <t>5,000-8,000</t>
    </r>
    <r>
      <rPr>
        <b/>
        <sz val="12"/>
        <color theme="1"/>
        <rFont val="微軟正黑體"/>
        <family val="2"/>
        <charset val="136"/>
      </rPr>
      <t>元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微軟正黑體"/>
        <family val="2"/>
        <charset val="136"/>
      </rPr>
      <t>共同計畫主持人不得編列</t>
    </r>
    <r>
      <rPr>
        <b/>
        <sz val="12"/>
        <color theme="1"/>
        <rFont val="Times New Roman"/>
        <family val="1"/>
      </rPr>
      <t>)</t>
    </r>
    <phoneticPr fontId="6" type="noConversion"/>
  </si>
  <si>
    <r>
      <t xml:space="preserve"> </t>
    </r>
    <r>
      <rPr>
        <b/>
        <sz val="12"/>
        <color theme="1"/>
        <rFont val="微軟正黑體"/>
        <family val="2"/>
        <charset val="136"/>
      </rPr>
      <t>薪資</t>
    </r>
    <phoneticPr fontId="3" type="noConversion"/>
  </si>
  <si>
    <r>
      <rPr>
        <sz val="12"/>
        <color theme="1"/>
        <rFont val="微軟正黑體"/>
        <family val="2"/>
        <charset val="136"/>
      </rPr>
      <t xml:space="preserve">課程設計、課堂教學、進度控制、撰寫報告。
</t>
    </r>
    <r>
      <rPr>
        <sz val="12"/>
        <color theme="1"/>
        <rFont val="Times New Roman"/>
        <family val="1"/>
      </rPr>
      <t>(1)</t>
    </r>
    <r>
      <rPr>
        <sz val="12"/>
        <color theme="1"/>
        <rFont val="微軟正黑體"/>
        <family val="2"/>
        <charset val="136"/>
      </rPr>
      <t>計畫主持人費：</t>
    </r>
    <r>
      <rPr>
        <sz val="12"/>
        <color rgb="FFFF0000"/>
        <rFont val="Times New Roman"/>
        <family val="1"/>
      </rPr>
      <t>12,000</t>
    </r>
    <r>
      <rPr>
        <sz val="12"/>
        <color theme="1"/>
        <rFont val="微軟正黑體"/>
        <family val="2"/>
        <charset val="136"/>
      </rPr>
      <t>元</t>
    </r>
    <r>
      <rPr>
        <sz val="12"/>
        <color theme="1"/>
        <rFont val="Times New Roman"/>
        <family val="1"/>
      </rPr>
      <t>*1</t>
    </r>
    <r>
      <rPr>
        <sz val="12"/>
        <color theme="1"/>
        <rFont val="微軟正黑體"/>
        <family val="2"/>
        <charset val="136"/>
      </rPr>
      <t>人</t>
    </r>
    <r>
      <rPr>
        <sz val="12"/>
        <color theme="1"/>
        <rFont val="Times New Roman"/>
        <family val="1"/>
      </rPr>
      <t>=12,000</t>
    </r>
    <r>
      <rPr>
        <sz val="12"/>
        <color theme="1"/>
        <rFont val="微軟正黑體"/>
        <family val="2"/>
        <charset val="136"/>
      </rPr>
      <t xml:space="preserve">元
</t>
    </r>
    <r>
      <rPr>
        <sz val="12"/>
        <color theme="1"/>
        <rFont val="Times New Roman"/>
        <family val="1"/>
      </rPr>
      <t>(2)</t>
    </r>
    <r>
      <rPr>
        <sz val="12"/>
        <color theme="1"/>
        <rFont val="微軟正黑體"/>
        <family val="2"/>
        <charset val="136"/>
      </rPr>
      <t>二代補充保費</t>
    </r>
    <r>
      <rPr>
        <sz val="12"/>
        <color theme="1"/>
        <rFont val="Times New Roman"/>
        <family val="1"/>
      </rPr>
      <t>=</t>
    </r>
    <r>
      <rPr>
        <sz val="12"/>
        <color rgb="FFFF0000"/>
        <rFont val="Times New Roman"/>
        <family val="1"/>
      </rPr>
      <t>12,000</t>
    </r>
    <r>
      <rPr>
        <sz val="12"/>
        <color theme="1"/>
        <rFont val="微軟正黑體"/>
        <family val="2"/>
        <charset val="136"/>
      </rPr>
      <t>元</t>
    </r>
    <r>
      <rPr>
        <sz val="12"/>
        <color theme="1"/>
        <rFont val="Times New Roman"/>
        <family val="1"/>
      </rPr>
      <t>*</t>
    </r>
    <r>
      <rPr>
        <b/>
        <sz val="12"/>
        <color theme="1"/>
        <rFont val="Times New Roman"/>
        <family val="1"/>
      </rPr>
      <t>2.11</t>
    </r>
    <r>
      <rPr>
        <sz val="12"/>
        <color theme="1"/>
        <rFont val="Times New Roman"/>
        <family val="1"/>
      </rPr>
      <t>%=</t>
    </r>
    <r>
      <rPr>
        <b/>
        <sz val="12"/>
        <color theme="1"/>
        <rFont val="Times New Roman"/>
        <family val="1"/>
      </rPr>
      <t>253</t>
    </r>
    <r>
      <rPr>
        <sz val="12"/>
        <color theme="1"/>
        <rFont val="微軟正黑體"/>
        <family val="2"/>
        <charset val="136"/>
      </rPr>
      <t>元
合計：</t>
    </r>
    <r>
      <rPr>
        <sz val="12"/>
        <color theme="1"/>
        <rFont val="Times New Roman"/>
        <family val="1"/>
      </rPr>
      <t>((1)+(2))*12</t>
    </r>
    <r>
      <rPr>
        <sz val="12"/>
        <color theme="1"/>
        <rFont val="微軟正黑體"/>
        <family val="2"/>
        <charset val="136"/>
      </rPr>
      <t>月</t>
    </r>
    <r>
      <rPr>
        <sz val="12"/>
        <color theme="1"/>
        <rFont val="Times New Roman"/>
        <family val="1"/>
      </rPr>
      <t>=</t>
    </r>
    <r>
      <rPr>
        <b/>
        <sz val="12"/>
        <color theme="1"/>
        <rFont val="Times New Roman"/>
        <family val="1"/>
      </rPr>
      <t>147,036</t>
    </r>
    <r>
      <rPr>
        <sz val="12"/>
        <color theme="1"/>
        <rFont val="微軟正黑體"/>
        <family val="2"/>
        <charset val="136"/>
      </rPr>
      <t>元</t>
    </r>
    <phoneticPr fontId="6" type="noConversion"/>
  </si>
  <si>
    <r>
      <rPr>
        <sz val="12"/>
        <color rgb="FF000000"/>
        <rFont val="微軟正黑體"/>
        <family val="2"/>
        <charset val="136"/>
      </rPr>
      <t>主持人費每月</t>
    </r>
    <r>
      <rPr>
        <sz val="12"/>
        <color rgb="FF000000"/>
        <rFont val="Times New Roman"/>
        <family val="1"/>
      </rPr>
      <t>5,000-12,000</t>
    </r>
    <r>
      <rPr>
        <sz val="12"/>
        <color rgb="FF000000"/>
        <rFont val="微軟正黑體"/>
        <family val="2"/>
        <charset val="136"/>
      </rPr>
      <t>元。
二代健保補充保費：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微軟正黑體"/>
        <family val="2"/>
        <charset val="136"/>
      </rPr>
      <t>千編列</t>
    </r>
    <r>
      <rPr>
        <b/>
        <sz val="12"/>
        <color rgb="FF0000FF"/>
        <rFont val="Times New Roman"/>
        <family val="1"/>
      </rPr>
      <t>106</t>
    </r>
    <r>
      <rPr>
        <sz val="12"/>
        <color rgb="FF000000"/>
        <rFont val="微軟正黑體"/>
        <family val="2"/>
        <charset val="136"/>
      </rPr>
      <t>元、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微軟正黑體"/>
        <family val="2"/>
        <charset val="136"/>
      </rPr>
      <t>千編列</t>
    </r>
    <r>
      <rPr>
        <b/>
        <sz val="12"/>
        <color rgb="FF0000FF"/>
        <rFont val="Times New Roman"/>
        <family val="1"/>
      </rPr>
      <t>127</t>
    </r>
    <r>
      <rPr>
        <sz val="12"/>
        <color rgb="FF000000"/>
        <rFont val="微軟正黑體"/>
        <family val="2"/>
        <charset val="136"/>
      </rPr>
      <t>元、</t>
    </r>
    <r>
      <rPr>
        <sz val="12"/>
        <color rgb="FF000000"/>
        <rFont val="Times New Roman"/>
        <family val="1"/>
      </rPr>
      <t>7</t>
    </r>
    <r>
      <rPr>
        <sz val="12"/>
        <color rgb="FF000000"/>
        <rFont val="微軟正黑體"/>
        <family val="2"/>
        <charset val="136"/>
      </rPr>
      <t>千編列</t>
    </r>
    <r>
      <rPr>
        <b/>
        <sz val="12"/>
        <color rgb="FF0000FF"/>
        <rFont val="Times New Roman"/>
        <family val="1"/>
      </rPr>
      <t>148</t>
    </r>
    <r>
      <rPr>
        <sz val="12"/>
        <color rgb="FF000000"/>
        <rFont val="微軟正黑體"/>
        <family val="2"/>
        <charset val="136"/>
      </rPr>
      <t>元、</t>
    </r>
    <r>
      <rPr>
        <sz val="12"/>
        <color rgb="FF000000"/>
        <rFont val="Times New Roman"/>
        <family val="1"/>
      </rPr>
      <t>8</t>
    </r>
    <r>
      <rPr>
        <sz val="12"/>
        <color rgb="FF000000"/>
        <rFont val="微軟正黑體"/>
        <family val="2"/>
        <charset val="136"/>
      </rPr>
      <t>千編列</t>
    </r>
    <r>
      <rPr>
        <b/>
        <sz val="12"/>
        <color rgb="FF0000FF"/>
        <rFont val="Times New Roman"/>
        <family val="1"/>
      </rPr>
      <t>169</t>
    </r>
    <r>
      <rPr>
        <sz val="12"/>
        <color rgb="FF000000"/>
        <rFont val="微軟正黑體"/>
        <family val="2"/>
        <charset val="136"/>
      </rPr>
      <t>元、</t>
    </r>
    <r>
      <rPr>
        <sz val="12"/>
        <color rgb="FF000000"/>
        <rFont val="Times New Roman"/>
        <family val="1"/>
      </rPr>
      <t>9</t>
    </r>
    <r>
      <rPr>
        <sz val="12"/>
        <color rgb="FF000000"/>
        <rFont val="微軟正黑體"/>
        <family val="2"/>
        <charset val="136"/>
      </rPr>
      <t>千編</t>
    </r>
    <r>
      <rPr>
        <sz val="12"/>
        <color rgb="FF0000FF"/>
        <rFont val="Times New Roman"/>
        <family val="1"/>
      </rPr>
      <t>190</t>
    </r>
    <r>
      <rPr>
        <sz val="12"/>
        <color rgb="FF000000"/>
        <rFont val="微軟正黑體"/>
        <family val="2"/>
        <charset val="136"/>
      </rPr>
      <t>元、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微軟正黑體"/>
        <family val="2"/>
        <charset val="136"/>
      </rPr>
      <t>萬編</t>
    </r>
    <r>
      <rPr>
        <sz val="12"/>
        <color rgb="FF0000FF"/>
        <rFont val="Times New Roman"/>
        <family val="1"/>
      </rPr>
      <t>211</t>
    </r>
    <r>
      <rPr>
        <sz val="12"/>
        <color rgb="FF000000"/>
        <rFont val="微軟正黑體"/>
        <family val="2"/>
        <charset val="136"/>
      </rPr>
      <t>元、</t>
    </r>
    <r>
      <rPr>
        <sz val="12"/>
        <color rgb="FF000000"/>
        <rFont val="Times New Roman"/>
        <family val="1"/>
      </rPr>
      <t>1.1</t>
    </r>
    <r>
      <rPr>
        <sz val="12"/>
        <color rgb="FF000000"/>
        <rFont val="微軟正黑體"/>
        <family val="2"/>
        <charset val="136"/>
      </rPr>
      <t>萬編</t>
    </r>
    <r>
      <rPr>
        <sz val="12"/>
        <color rgb="FF0000FF"/>
        <rFont val="Times New Roman"/>
        <family val="1"/>
      </rPr>
      <t>232</t>
    </r>
    <r>
      <rPr>
        <sz val="12"/>
        <color rgb="FF000000"/>
        <rFont val="微軟正黑體"/>
        <family val="2"/>
        <charset val="136"/>
      </rPr>
      <t>元、</t>
    </r>
    <r>
      <rPr>
        <sz val="12"/>
        <color rgb="FF000000"/>
        <rFont val="Times New Roman"/>
        <family val="1"/>
      </rPr>
      <t>1.2</t>
    </r>
    <r>
      <rPr>
        <sz val="12"/>
        <color rgb="FF000000"/>
        <rFont val="微軟正黑體"/>
        <family val="2"/>
        <charset val="136"/>
      </rPr>
      <t>萬編</t>
    </r>
    <r>
      <rPr>
        <sz val="12"/>
        <color rgb="FF0000FF"/>
        <rFont val="Times New Roman"/>
        <family val="1"/>
      </rPr>
      <t>253</t>
    </r>
    <r>
      <rPr>
        <sz val="12"/>
        <color rgb="FF000000"/>
        <rFont val="微軟正黑體"/>
        <family val="2"/>
        <charset val="136"/>
      </rPr>
      <t>元。</t>
    </r>
    <phoneticPr fontId="3" type="noConversion"/>
  </si>
  <si>
    <r>
      <rPr>
        <b/>
        <sz val="12"/>
        <color theme="1"/>
        <rFont val="微軟正黑體"/>
        <family val="2"/>
        <charset val="136"/>
      </rPr>
      <t>健保補充保費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微軟正黑體"/>
        <family val="2"/>
        <charset val="136"/>
      </rPr>
      <t>雇主負擔</t>
    </r>
    <r>
      <rPr>
        <b/>
        <sz val="12"/>
        <color theme="1"/>
        <rFont val="Times New Roman"/>
        <family val="1"/>
      </rPr>
      <t>)</t>
    </r>
    <phoneticPr fontId="3" type="noConversion"/>
  </si>
  <si>
    <r>
      <rPr>
        <b/>
        <sz val="12"/>
        <color theme="1"/>
        <rFont val="微軟正黑體"/>
        <family val="2"/>
        <charset val="136"/>
      </rPr>
      <t xml:space="preserve">兼任行政助理
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微軟正黑體"/>
        <family val="2"/>
        <charset val="136"/>
      </rPr>
      <t>每月</t>
    </r>
    <r>
      <rPr>
        <b/>
        <sz val="12"/>
        <color rgb="FF0000FF"/>
        <rFont val="Times New Roman"/>
        <family val="1"/>
      </rPr>
      <t>3,000-5,000</t>
    </r>
    <r>
      <rPr>
        <b/>
        <sz val="12"/>
        <color theme="1"/>
        <rFont val="微軟正黑體"/>
        <family val="2"/>
        <charset val="136"/>
      </rPr>
      <t>元</t>
    </r>
    <r>
      <rPr>
        <b/>
        <sz val="12"/>
        <color theme="1"/>
        <rFont val="Times New Roman"/>
        <family val="1"/>
      </rPr>
      <t>)-&gt;</t>
    </r>
    <r>
      <rPr>
        <b/>
        <sz val="12"/>
        <color theme="1"/>
        <rFont val="微軟正黑體"/>
        <family val="2"/>
        <charset val="136"/>
      </rPr>
      <t>依教育部系統為主</t>
    </r>
    <phoneticPr fontId="6" type="noConversion"/>
  </si>
  <si>
    <r>
      <rPr>
        <sz val="12"/>
        <color theme="1"/>
        <rFont val="微軟正黑體"/>
        <family val="2"/>
        <charset val="136"/>
      </rPr>
      <t xml:space="preserve">協助教學事務、辦理活動、數據整理與分析。
</t>
    </r>
    <r>
      <rPr>
        <sz val="12"/>
        <color theme="1"/>
        <rFont val="Times New Roman"/>
        <family val="1"/>
      </rPr>
      <t>(1)</t>
    </r>
    <r>
      <rPr>
        <sz val="12"/>
        <color theme="1"/>
        <rFont val="微軟正黑體"/>
        <family val="2"/>
        <charset val="136"/>
      </rPr>
      <t>薪資：</t>
    </r>
    <r>
      <rPr>
        <sz val="12"/>
        <color theme="1"/>
        <rFont val="Times New Roman"/>
        <family val="1"/>
      </rPr>
      <t xml:space="preserve"> 5,000</t>
    </r>
    <r>
      <rPr>
        <sz val="12"/>
        <color theme="1"/>
        <rFont val="微軟正黑體"/>
        <family val="2"/>
        <charset val="136"/>
      </rPr>
      <t>元</t>
    </r>
    <r>
      <rPr>
        <sz val="12"/>
        <color theme="1"/>
        <rFont val="Times New Roman"/>
        <family val="1"/>
      </rPr>
      <t>*1</t>
    </r>
    <r>
      <rPr>
        <sz val="12"/>
        <color theme="1"/>
        <rFont val="微軟正黑體"/>
        <family val="2"/>
        <charset val="136"/>
      </rPr>
      <t>人</t>
    </r>
    <r>
      <rPr>
        <sz val="12"/>
        <color theme="1"/>
        <rFont val="Times New Roman"/>
        <family val="1"/>
      </rPr>
      <t>=5,000</t>
    </r>
    <r>
      <rPr>
        <sz val="12"/>
        <color theme="1"/>
        <rFont val="微軟正黑體"/>
        <family val="2"/>
        <charset val="136"/>
      </rPr>
      <t xml:space="preserve">元
</t>
    </r>
    <r>
      <rPr>
        <sz val="12"/>
        <color theme="1"/>
        <rFont val="Times New Roman"/>
        <family val="1"/>
      </rPr>
      <t>(2)</t>
    </r>
    <r>
      <rPr>
        <sz val="12"/>
        <color theme="1"/>
        <rFont val="微軟正黑體"/>
        <family val="2"/>
        <charset val="136"/>
      </rPr>
      <t>保費：</t>
    </r>
    <r>
      <rPr>
        <sz val="12"/>
        <color theme="1"/>
        <rFont val="Times New Roman"/>
        <family val="1"/>
      </rPr>
      <t>A+B+C=</t>
    </r>
    <r>
      <rPr>
        <b/>
        <sz val="12"/>
        <color theme="1"/>
        <rFont val="Times New Roman"/>
        <family val="1"/>
      </rPr>
      <t>1,399</t>
    </r>
    <r>
      <rPr>
        <sz val="12"/>
        <color theme="1"/>
        <rFont val="微軟正黑體"/>
        <family val="2"/>
        <charset val="136"/>
      </rPr>
      <t xml:space="preserve">元
</t>
    </r>
    <r>
      <rPr>
        <sz val="12"/>
        <color theme="1"/>
        <rFont val="Times New Roman"/>
        <family val="1"/>
      </rPr>
      <t>A.</t>
    </r>
    <r>
      <rPr>
        <sz val="12"/>
        <color theme="1"/>
        <rFont val="微軟正黑體"/>
        <family val="2"/>
        <charset val="136"/>
      </rPr>
      <t>勞保雇主負擔：</t>
    </r>
    <r>
      <rPr>
        <b/>
        <sz val="12"/>
        <color theme="1"/>
        <rFont val="Times New Roman"/>
        <family val="1"/>
      </rPr>
      <t>933</t>
    </r>
    <r>
      <rPr>
        <sz val="12"/>
        <color theme="1"/>
        <rFont val="微軟正黑體"/>
        <family val="2"/>
        <charset val="136"/>
      </rPr>
      <t>元</t>
    </r>
    <r>
      <rPr>
        <sz val="12"/>
        <color theme="1"/>
        <rFont val="Times New Roman"/>
        <family val="1"/>
      </rPr>
      <t>*1</t>
    </r>
    <r>
      <rPr>
        <sz val="12"/>
        <color theme="1"/>
        <rFont val="微軟正黑體"/>
        <family val="2"/>
        <charset val="136"/>
      </rPr>
      <t>人</t>
    </r>
    <r>
      <rPr>
        <sz val="12"/>
        <color theme="1"/>
        <rFont val="Times New Roman"/>
        <family val="1"/>
      </rPr>
      <t>=</t>
    </r>
    <r>
      <rPr>
        <b/>
        <sz val="12"/>
        <color theme="1"/>
        <rFont val="Times New Roman"/>
        <family val="1"/>
      </rPr>
      <t xml:space="preserve">933 </t>
    </r>
    <r>
      <rPr>
        <sz val="12"/>
        <color theme="1"/>
        <rFont val="微軟正黑體"/>
        <family val="2"/>
        <charset val="136"/>
      </rPr>
      <t xml:space="preserve">元
</t>
    </r>
    <r>
      <rPr>
        <sz val="12"/>
        <color theme="1"/>
        <rFont val="Times New Roman"/>
        <family val="1"/>
      </rPr>
      <t>B.</t>
    </r>
    <r>
      <rPr>
        <sz val="12"/>
        <color theme="1"/>
        <rFont val="微軟正黑體"/>
        <family val="2"/>
        <charset val="136"/>
      </rPr>
      <t>勞退雇主負擔：</t>
    </r>
    <r>
      <rPr>
        <b/>
        <sz val="12"/>
        <color theme="1"/>
        <rFont val="Times New Roman"/>
        <family val="1"/>
      </rPr>
      <t>360</t>
    </r>
    <r>
      <rPr>
        <sz val="12"/>
        <color theme="1"/>
        <rFont val="微軟正黑體"/>
        <family val="2"/>
        <charset val="136"/>
      </rPr>
      <t>元</t>
    </r>
    <r>
      <rPr>
        <sz val="12"/>
        <color theme="1"/>
        <rFont val="Times New Roman"/>
        <family val="1"/>
      </rPr>
      <t>*1</t>
    </r>
    <r>
      <rPr>
        <sz val="12"/>
        <color theme="1"/>
        <rFont val="微軟正黑體"/>
        <family val="2"/>
        <charset val="136"/>
      </rPr>
      <t>人</t>
    </r>
    <r>
      <rPr>
        <sz val="12"/>
        <color theme="1"/>
        <rFont val="Times New Roman"/>
        <family val="1"/>
      </rPr>
      <t>=</t>
    </r>
    <r>
      <rPr>
        <b/>
        <sz val="12"/>
        <color theme="1"/>
        <rFont val="Times New Roman"/>
        <family val="1"/>
      </rPr>
      <t>360</t>
    </r>
    <r>
      <rPr>
        <sz val="12"/>
        <color theme="1"/>
        <rFont val="微軟正黑體"/>
        <family val="2"/>
        <charset val="136"/>
      </rPr>
      <t xml:space="preserve">元
</t>
    </r>
    <r>
      <rPr>
        <sz val="12"/>
        <color theme="1"/>
        <rFont val="Times New Roman"/>
        <family val="1"/>
      </rPr>
      <t>C</t>
    </r>
    <r>
      <rPr>
        <sz val="12"/>
        <color theme="1"/>
        <rFont val="微軟正黑體"/>
        <family val="2"/>
        <charset val="136"/>
      </rPr>
      <t>二代補充保費：</t>
    </r>
    <r>
      <rPr>
        <sz val="12"/>
        <color theme="1"/>
        <rFont val="Times New Roman"/>
        <family val="1"/>
      </rPr>
      <t xml:space="preserve"> 5,000</t>
    </r>
    <r>
      <rPr>
        <sz val="12"/>
        <color theme="1"/>
        <rFont val="微軟正黑體"/>
        <family val="2"/>
        <charset val="136"/>
      </rPr>
      <t>元</t>
    </r>
    <r>
      <rPr>
        <sz val="12"/>
        <color theme="1"/>
        <rFont val="Times New Roman"/>
        <family val="1"/>
      </rPr>
      <t>(A)*</t>
    </r>
    <r>
      <rPr>
        <b/>
        <sz val="12"/>
        <color theme="1"/>
        <rFont val="Times New Roman"/>
        <family val="1"/>
      </rPr>
      <t>2.11</t>
    </r>
    <r>
      <rPr>
        <sz val="12"/>
        <color theme="1"/>
        <rFont val="Times New Roman"/>
        <family val="1"/>
      </rPr>
      <t>%=</t>
    </r>
    <r>
      <rPr>
        <b/>
        <sz val="12"/>
        <color theme="1"/>
        <rFont val="Times New Roman"/>
        <family val="1"/>
      </rPr>
      <t>106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微軟正黑體"/>
        <family val="2"/>
        <charset val="136"/>
      </rPr>
      <t>元
合計：</t>
    </r>
    <r>
      <rPr>
        <sz val="12"/>
        <color theme="1"/>
        <rFont val="Times New Roman"/>
        <family val="1"/>
      </rPr>
      <t>((1)+(2))*11</t>
    </r>
    <r>
      <rPr>
        <sz val="12"/>
        <color theme="1"/>
        <rFont val="微軟正黑體"/>
        <family val="2"/>
        <charset val="136"/>
      </rPr>
      <t>月</t>
    </r>
    <r>
      <rPr>
        <sz val="12"/>
        <color theme="1"/>
        <rFont val="Times New Roman"/>
        <family val="1"/>
      </rPr>
      <t>=</t>
    </r>
    <r>
      <rPr>
        <b/>
        <sz val="12"/>
        <color theme="1"/>
        <rFont val="Times New Roman"/>
        <family val="1"/>
      </rPr>
      <t>70,389</t>
    </r>
    <r>
      <rPr>
        <sz val="12"/>
        <color theme="1"/>
        <rFont val="微軟正黑體"/>
        <family val="2"/>
        <charset val="136"/>
      </rPr>
      <t>元</t>
    </r>
    <phoneticPr fontId="3" type="noConversion"/>
  </si>
  <si>
    <r>
      <rPr>
        <sz val="12"/>
        <color rgb="FF0000FF"/>
        <rFont val="微軟正黑體"/>
        <family val="2"/>
        <charset val="136"/>
      </rPr>
      <t>保費對照表請見附件</t>
    </r>
    <r>
      <rPr>
        <sz val="12"/>
        <color rgb="FF0000FF"/>
        <rFont val="Times New Roman"/>
        <family val="1"/>
      </rPr>
      <t>1-1</t>
    </r>
    <r>
      <rPr>
        <sz val="12"/>
        <color rgb="FFFF0000"/>
        <rFont val="Times New Roman"/>
        <family val="1"/>
      </rPr>
      <t xml:space="preserve">
</t>
    </r>
    <phoneticPr fontId="3" type="noConversion"/>
  </si>
  <si>
    <r>
      <rPr>
        <sz val="12"/>
        <color theme="1"/>
        <rFont val="微軟正黑體"/>
        <family val="2"/>
        <charset val="136"/>
      </rPr>
      <t xml:space="preserve">建議：
</t>
    </r>
    <r>
      <rPr>
        <sz val="12"/>
        <color theme="1"/>
        <rFont val="Times New Roman"/>
        <family val="1"/>
      </rPr>
      <t>1.</t>
    </r>
    <r>
      <rPr>
        <sz val="12"/>
        <color theme="1"/>
        <rFont val="微軟正黑體"/>
        <family val="2"/>
        <charset val="136"/>
      </rPr>
      <t xml:space="preserve">考量人事費流用限制，建議盡量以「業務費－工讀費」編列計畫所需的人力。
</t>
    </r>
    <r>
      <rPr>
        <sz val="12"/>
        <color theme="1"/>
        <rFont val="Times New Roman"/>
        <family val="1"/>
      </rPr>
      <t>2.</t>
    </r>
    <r>
      <rPr>
        <sz val="12"/>
        <color theme="1"/>
        <rFont val="微軟正黑體"/>
        <family val="2"/>
        <charset val="136"/>
      </rPr>
      <t>兼任助理</t>
    </r>
    <r>
      <rPr>
        <b/>
        <u/>
        <sz val="12"/>
        <color theme="1"/>
        <rFont val="微軟正黑體"/>
        <family val="2"/>
        <charset val="136"/>
      </rPr>
      <t>人數以</t>
    </r>
    <r>
      <rPr>
        <b/>
        <u/>
        <sz val="12"/>
        <color theme="1"/>
        <rFont val="Times New Roman"/>
        <family val="1"/>
      </rPr>
      <t>3</t>
    </r>
    <r>
      <rPr>
        <b/>
        <u/>
        <sz val="12"/>
        <color theme="1"/>
        <rFont val="微軟正黑體"/>
        <family val="2"/>
        <charset val="136"/>
      </rPr>
      <t>人為上限</t>
    </r>
    <phoneticPr fontId="3" type="noConversion"/>
  </si>
  <si>
    <r>
      <rPr>
        <b/>
        <sz val="12"/>
        <color theme="1"/>
        <rFont val="微軟正黑體"/>
        <family val="2"/>
        <charset val="136"/>
      </rPr>
      <t>人事費合計</t>
    </r>
    <phoneticPr fontId="6" type="noConversion"/>
  </si>
  <si>
    <r>
      <rPr>
        <sz val="12"/>
        <color theme="1"/>
        <rFont val="微軟正黑體"/>
        <family val="2"/>
        <charset val="136"/>
      </rPr>
      <t>業務費</t>
    </r>
    <phoneticPr fontId="3" type="noConversion"/>
  </si>
  <si>
    <r>
      <rPr>
        <b/>
        <sz val="12"/>
        <color theme="1"/>
        <rFont val="微軟正黑體"/>
        <family val="2"/>
        <charset val="136"/>
      </rPr>
      <t>出席費</t>
    </r>
    <phoneticPr fontId="3" type="noConversion"/>
  </si>
  <si>
    <r>
      <rPr>
        <sz val="12"/>
        <color theme="1"/>
        <rFont val="微軟正黑體"/>
        <family val="2"/>
        <charset val="136"/>
      </rPr>
      <t>外聘專家學者</t>
    </r>
    <r>
      <rPr>
        <sz val="12"/>
        <color theme="1"/>
        <rFont val="Times New Roman"/>
        <family val="1"/>
      </rPr>
      <t>3</t>
    </r>
    <r>
      <rPr>
        <sz val="12"/>
        <color theme="1"/>
        <rFont val="微軟正黑體"/>
        <family val="2"/>
        <charset val="136"/>
      </rPr>
      <t>場次</t>
    </r>
    <r>
      <rPr>
        <sz val="12"/>
        <color theme="1"/>
        <rFont val="Times New Roman"/>
        <family val="1"/>
      </rPr>
      <t>(</t>
    </r>
    <r>
      <rPr>
        <sz val="12"/>
        <color theme="1"/>
        <rFont val="微軟正黑體"/>
        <family val="2"/>
        <charset val="136"/>
      </rPr>
      <t>每場次</t>
    </r>
    <r>
      <rPr>
        <b/>
        <sz val="12"/>
        <color theme="1"/>
        <rFont val="Times New Roman"/>
        <family val="1"/>
      </rPr>
      <t>2,500</t>
    </r>
    <r>
      <rPr>
        <sz val="12"/>
        <color theme="1"/>
        <rFont val="微軟正黑體"/>
        <family val="2"/>
        <charset val="136"/>
      </rPr>
      <t>元，另含補充保費</t>
    </r>
    <r>
      <rPr>
        <b/>
        <sz val="12"/>
        <color theme="1"/>
        <rFont val="Times New Roman"/>
        <family val="1"/>
      </rPr>
      <t>53</t>
    </r>
    <r>
      <rPr>
        <sz val="12"/>
        <color theme="1"/>
        <rFont val="微軟正黑體"/>
        <family val="2"/>
        <charset val="136"/>
      </rPr>
      <t>元</t>
    </r>
    <r>
      <rPr>
        <sz val="12"/>
        <color theme="1"/>
        <rFont val="Times New Roman"/>
        <family val="1"/>
      </rPr>
      <t>)</t>
    </r>
    <phoneticPr fontId="3" type="noConversion"/>
  </si>
  <si>
    <r>
      <rPr>
        <b/>
        <sz val="12"/>
        <color theme="1"/>
        <rFont val="微軟正黑體"/>
        <family val="2"/>
        <charset val="136"/>
      </rPr>
      <t>稿費</t>
    </r>
    <phoneticPr fontId="3" type="noConversion"/>
  </si>
  <si>
    <r>
      <t>(1)</t>
    </r>
    <r>
      <rPr>
        <sz val="12"/>
        <color theme="1"/>
        <rFont val="微軟正黑體"/>
        <family val="2"/>
        <charset val="136"/>
      </rPr>
      <t>教案審查費</t>
    </r>
    <r>
      <rPr>
        <sz val="12"/>
        <color theme="1"/>
        <rFont val="Times New Roman"/>
        <family val="1"/>
      </rPr>
      <t>1</t>
    </r>
    <r>
      <rPr>
        <sz val="12"/>
        <color theme="1"/>
        <rFont val="微軟正黑體"/>
        <family val="2"/>
        <charset val="136"/>
      </rPr>
      <t>案</t>
    </r>
    <r>
      <rPr>
        <sz val="12"/>
        <color theme="1"/>
        <rFont val="Times New Roman"/>
        <family val="1"/>
      </rPr>
      <t>(</t>
    </r>
    <r>
      <rPr>
        <sz val="12"/>
        <color theme="1"/>
        <rFont val="微軟正黑體"/>
        <family val="2"/>
        <charset val="136"/>
      </rPr>
      <t>每案</t>
    </r>
    <r>
      <rPr>
        <b/>
        <sz val="12"/>
        <color theme="1"/>
        <rFont val="Times New Roman"/>
        <family val="1"/>
      </rPr>
      <t>1,220</t>
    </r>
    <r>
      <rPr>
        <sz val="12"/>
        <color theme="1"/>
        <rFont val="微軟正黑體"/>
        <family val="2"/>
        <charset val="136"/>
      </rPr>
      <t>元，另含補充保費</t>
    </r>
    <r>
      <rPr>
        <b/>
        <sz val="12"/>
        <color theme="1"/>
        <rFont val="Times New Roman"/>
        <family val="1"/>
      </rPr>
      <t>26</t>
    </r>
    <r>
      <rPr>
        <sz val="12"/>
        <color theme="1"/>
        <rFont val="微軟正黑體"/>
        <family val="2"/>
        <charset val="136"/>
      </rPr>
      <t>元</t>
    </r>
    <r>
      <rPr>
        <sz val="12"/>
        <color theme="1"/>
        <rFont val="Times New Roman"/>
        <family val="1"/>
      </rPr>
      <t>)</t>
    </r>
    <r>
      <rPr>
        <sz val="12"/>
        <color theme="1"/>
        <rFont val="微軟正黑體"/>
        <family val="2"/>
        <charset val="136"/>
      </rPr>
      <t>：</t>
    </r>
    <r>
      <rPr>
        <sz val="12"/>
        <color theme="1"/>
        <rFont val="Times New Roman"/>
        <family val="1"/>
      </rPr>
      <t>1,246</t>
    </r>
    <r>
      <rPr>
        <sz val="12"/>
        <color theme="1"/>
        <rFont val="微軟正黑體"/>
        <family val="2"/>
        <charset val="136"/>
      </rPr>
      <t>元</t>
    </r>
    <r>
      <rPr>
        <sz val="12"/>
        <color theme="1"/>
        <rFont val="Times New Roman"/>
        <family val="1"/>
      </rPr>
      <t>*2</t>
    </r>
    <r>
      <rPr>
        <sz val="12"/>
        <color theme="1"/>
        <rFont val="微軟正黑體"/>
        <family val="2"/>
        <charset val="136"/>
      </rPr>
      <t>件</t>
    </r>
    <r>
      <rPr>
        <sz val="12"/>
        <color theme="1"/>
        <rFont val="Times New Roman"/>
        <family val="1"/>
      </rPr>
      <t>=2,492</t>
    </r>
    <r>
      <rPr>
        <sz val="12"/>
        <color theme="1"/>
        <rFont val="微軟正黑體"/>
        <family val="2"/>
        <charset val="136"/>
      </rPr>
      <t xml:space="preserve">元
</t>
    </r>
    <r>
      <rPr>
        <sz val="12"/>
        <color rgb="FFFF0000"/>
        <rFont val="Times New Roman"/>
        <family val="1"/>
      </rPr>
      <t>(2)</t>
    </r>
    <r>
      <rPr>
        <sz val="12"/>
        <color rgb="FFFF0000"/>
        <rFont val="微軟正黑體"/>
        <family val="2"/>
        <charset val="136"/>
      </rPr>
      <t>論文發表審查／刊登費</t>
    </r>
    <r>
      <rPr>
        <sz val="12"/>
        <color rgb="FFFF0000"/>
        <rFont val="Times New Roman"/>
        <family val="1"/>
      </rPr>
      <t>(</t>
    </r>
    <r>
      <rPr>
        <sz val="12"/>
        <color rgb="FFFF0000"/>
        <rFont val="微軟正黑體"/>
        <family val="2"/>
        <charset val="136"/>
      </rPr>
      <t>每案</t>
    </r>
    <r>
      <rPr>
        <sz val="12"/>
        <color rgb="FFFF0000"/>
        <rFont val="Times New Roman"/>
        <family val="1"/>
      </rPr>
      <t>3,000</t>
    </r>
    <r>
      <rPr>
        <sz val="12"/>
        <color rgb="FFFF0000"/>
        <rFont val="微軟正黑體"/>
        <family val="2"/>
        <charset val="136"/>
      </rPr>
      <t>元</t>
    </r>
    <r>
      <rPr>
        <sz val="12"/>
        <color rgb="FFFF0000"/>
        <rFont val="Times New Roman"/>
        <family val="1"/>
      </rPr>
      <t>)</t>
    </r>
    <r>
      <rPr>
        <sz val="12"/>
        <color theme="1"/>
        <rFont val="Times New Roman"/>
        <family val="1"/>
      </rPr>
      <t xml:space="preserve">
</t>
    </r>
    <phoneticPr fontId="3" type="noConversion"/>
  </si>
  <si>
    <r>
      <rPr>
        <u/>
        <sz val="12"/>
        <color theme="10"/>
        <rFont val="微軟正黑體"/>
        <family val="2"/>
        <charset val="136"/>
      </rPr>
      <t>稿費支給項目繁多各項目支給上限請點我
如稿費為給個人</t>
    </r>
    <r>
      <rPr>
        <u/>
        <sz val="12"/>
        <color theme="10"/>
        <rFont val="Times New Roman"/>
        <family val="1"/>
      </rPr>
      <t>(</t>
    </r>
    <r>
      <rPr>
        <u/>
        <sz val="12"/>
        <color theme="10"/>
        <rFont val="微軟正黑體"/>
        <family val="2"/>
        <charset val="136"/>
      </rPr>
      <t>審查費、編稿費等</t>
    </r>
    <r>
      <rPr>
        <u/>
        <sz val="12"/>
        <color theme="10"/>
        <rFont val="Times New Roman"/>
        <family val="1"/>
      </rPr>
      <t>)</t>
    </r>
    <r>
      <rPr>
        <u/>
        <sz val="12"/>
        <color theme="10"/>
        <rFont val="微軟正黑體"/>
        <family val="2"/>
        <charset val="136"/>
      </rPr>
      <t>需編列二代健保補充保費；如為公司行號</t>
    </r>
    <r>
      <rPr>
        <u/>
        <sz val="12"/>
        <color theme="10"/>
        <rFont val="Times New Roman"/>
        <family val="1"/>
      </rPr>
      <t>(</t>
    </r>
    <r>
      <rPr>
        <u/>
        <sz val="12"/>
        <color theme="10"/>
        <rFont val="微軟正黑體"/>
        <family val="2"/>
        <charset val="136"/>
      </rPr>
      <t>可開發票者</t>
    </r>
    <r>
      <rPr>
        <u/>
        <sz val="12"/>
        <color theme="10"/>
        <rFont val="Times New Roman"/>
        <family val="1"/>
      </rPr>
      <t>)</t>
    </r>
    <r>
      <rPr>
        <u/>
        <sz val="12"/>
        <color theme="10"/>
        <rFont val="微軟正黑體"/>
        <family val="2"/>
        <charset val="136"/>
      </rPr>
      <t>則免編列二代健保補充保費。</t>
    </r>
    <phoneticPr fontId="3" type="noConversion"/>
  </si>
  <si>
    <r>
      <rPr>
        <b/>
        <sz val="12"/>
        <color theme="1"/>
        <rFont val="微軟正黑體"/>
        <family val="2"/>
        <charset val="136"/>
      </rPr>
      <t>講座鐘點費</t>
    </r>
    <phoneticPr fontId="3" type="noConversion"/>
  </si>
  <si>
    <r>
      <rPr>
        <sz val="12"/>
        <color theme="1"/>
        <rFont val="微軟正黑體"/>
        <family val="2"/>
        <charset val="136"/>
      </rPr>
      <t>外聘專家學者</t>
    </r>
    <r>
      <rPr>
        <sz val="12"/>
        <color theme="1"/>
        <rFont val="Times New Roman"/>
        <family val="1"/>
      </rPr>
      <t>3</t>
    </r>
    <r>
      <rPr>
        <sz val="12"/>
        <color theme="1"/>
        <rFont val="微軟正黑體"/>
        <family val="2"/>
        <charset val="136"/>
      </rPr>
      <t>小時</t>
    </r>
    <r>
      <rPr>
        <sz val="12"/>
        <color theme="1"/>
        <rFont val="Times New Roman"/>
        <family val="1"/>
      </rPr>
      <t>2</t>
    </r>
    <r>
      <rPr>
        <sz val="12"/>
        <color theme="1"/>
        <rFont val="微軟正黑體"/>
        <family val="2"/>
        <charset val="136"/>
      </rPr>
      <t>場次</t>
    </r>
    <r>
      <rPr>
        <sz val="12"/>
        <color theme="1"/>
        <rFont val="Times New Roman"/>
        <family val="1"/>
      </rPr>
      <t>(</t>
    </r>
    <r>
      <rPr>
        <sz val="12"/>
        <color theme="1"/>
        <rFont val="微軟正黑體"/>
        <family val="2"/>
        <charset val="136"/>
      </rPr>
      <t>每小時</t>
    </r>
    <r>
      <rPr>
        <b/>
        <sz val="12"/>
        <color theme="1"/>
        <rFont val="Times New Roman"/>
        <family val="1"/>
      </rPr>
      <t>2,000</t>
    </r>
    <r>
      <rPr>
        <sz val="12"/>
        <color theme="1"/>
        <rFont val="微軟正黑體"/>
        <family val="2"/>
        <charset val="136"/>
      </rPr>
      <t>元，另含補充保費</t>
    </r>
    <r>
      <rPr>
        <b/>
        <sz val="12"/>
        <color theme="1"/>
        <rFont val="Times New Roman"/>
        <family val="1"/>
      </rPr>
      <t>42</t>
    </r>
    <r>
      <rPr>
        <sz val="12"/>
        <color theme="1"/>
        <rFont val="微軟正黑體"/>
        <family val="2"/>
        <charset val="136"/>
      </rPr>
      <t>元</t>
    </r>
    <r>
      <rPr>
        <sz val="12"/>
        <color theme="1"/>
        <rFont val="Times New Roman"/>
        <family val="1"/>
      </rPr>
      <t>)</t>
    </r>
    <phoneticPr fontId="3" type="noConversion"/>
  </si>
  <si>
    <r>
      <rPr>
        <b/>
        <sz val="12"/>
        <color theme="1"/>
        <rFont val="微軟正黑體"/>
        <family val="2"/>
        <charset val="136"/>
      </rPr>
      <t>主持費、引言費</t>
    </r>
    <phoneticPr fontId="3" type="noConversion"/>
  </si>
  <si>
    <r>
      <rPr>
        <b/>
        <sz val="12"/>
        <color theme="1"/>
        <rFont val="微軟正黑體"/>
        <family val="2"/>
        <charset val="136"/>
      </rPr>
      <t>諮詢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微軟正黑體"/>
        <family val="2"/>
        <charset val="136"/>
      </rPr>
      <t>輔導或指導</t>
    </r>
    <r>
      <rPr>
        <b/>
        <sz val="12"/>
        <color theme="1"/>
        <rFont val="Times New Roman"/>
        <family val="1"/>
      </rPr>
      <t>)</t>
    </r>
    <r>
      <rPr>
        <b/>
        <sz val="12"/>
        <color theme="1"/>
        <rFont val="微軟正黑體"/>
        <family val="2"/>
        <charset val="136"/>
      </rPr>
      <t>費</t>
    </r>
    <phoneticPr fontId="3" type="noConversion"/>
  </si>
  <si>
    <r>
      <rPr>
        <sz val="12"/>
        <color theme="1"/>
        <rFont val="微軟正黑體"/>
        <family val="2"/>
        <charset val="136"/>
      </rPr>
      <t>聘請科教專家諮詢協助計</t>
    </r>
    <r>
      <rPr>
        <sz val="12"/>
        <color theme="1"/>
        <rFont val="Times New Roman"/>
        <family val="1"/>
      </rPr>
      <t>33</t>
    </r>
    <r>
      <rPr>
        <sz val="12"/>
        <color theme="1"/>
        <rFont val="微軟正黑體"/>
        <family val="2"/>
        <charset val="136"/>
      </rPr>
      <t>場次</t>
    </r>
    <r>
      <rPr>
        <sz val="12"/>
        <color theme="1"/>
        <rFont val="Times New Roman"/>
        <family val="1"/>
      </rPr>
      <t>(</t>
    </r>
    <r>
      <rPr>
        <sz val="12"/>
        <color theme="1"/>
        <rFont val="微軟正黑體"/>
        <family val="2"/>
        <charset val="136"/>
      </rPr>
      <t>每場次</t>
    </r>
    <r>
      <rPr>
        <b/>
        <sz val="12"/>
        <color theme="1"/>
        <rFont val="Times New Roman"/>
        <family val="1"/>
      </rPr>
      <t>2,500</t>
    </r>
    <r>
      <rPr>
        <sz val="12"/>
        <color theme="1"/>
        <rFont val="微軟正黑體"/>
        <family val="2"/>
        <charset val="136"/>
      </rPr>
      <t>元，另含補充保費</t>
    </r>
    <r>
      <rPr>
        <b/>
        <sz val="12"/>
        <color theme="1"/>
        <rFont val="Times New Roman"/>
        <family val="1"/>
      </rPr>
      <t>53</t>
    </r>
    <r>
      <rPr>
        <sz val="12"/>
        <color theme="1"/>
        <rFont val="微軟正黑體"/>
        <family val="2"/>
        <charset val="136"/>
      </rPr>
      <t>元</t>
    </r>
    <r>
      <rPr>
        <sz val="12"/>
        <color theme="1"/>
        <rFont val="Times New Roman"/>
        <family val="1"/>
      </rPr>
      <t>)</t>
    </r>
    <phoneticPr fontId="3" type="noConversion"/>
  </si>
  <si>
    <r>
      <rPr>
        <b/>
        <sz val="12"/>
        <color rgb="FF0000FF"/>
        <rFont val="微軟正黑體"/>
        <family val="2"/>
        <charset val="136"/>
      </rPr>
      <t>訪視費</t>
    </r>
    <phoneticPr fontId="3" type="noConversion"/>
  </si>
  <si>
    <r>
      <rPr>
        <sz val="12"/>
        <color rgb="FF0000FF"/>
        <rFont val="微軟正黑體"/>
        <family val="2"/>
        <charset val="136"/>
      </rPr>
      <t>勿編列，對象為學校機關，非老師個人計畫</t>
    </r>
    <phoneticPr fontId="3" type="noConversion"/>
  </si>
  <si>
    <r>
      <rPr>
        <b/>
        <sz val="12"/>
        <color rgb="FF0000FF"/>
        <rFont val="微軟正黑體"/>
        <family val="2"/>
        <charset val="136"/>
      </rPr>
      <t>評鑑費</t>
    </r>
    <phoneticPr fontId="3" type="noConversion"/>
  </si>
  <si>
    <r>
      <rPr>
        <sz val="12"/>
        <color rgb="FF0000FF"/>
        <rFont val="微軟正黑體"/>
        <family val="2"/>
        <charset val="136"/>
      </rPr>
      <t>勿編列，對向為學校機關，非老師個人計畫</t>
    </r>
    <phoneticPr fontId="3" type="noConversion"/>
  </si>
  <si>
    <r>
      <rPr>
        <b/>
        <sz val="12"/>
        <color theme="1"/>
        <rFont val="微軟正黑體"/>
        <family val="2"/>
        <charset val="136"/>
      </rPr>
      <t>臨時工作人員／工讀費</t>
    </r>
    <r>
      <rPr>
        <b/>
        <sz val="12"/>
        <color rgb="FF0000FF"/>
        <rFont val="Times New Roman"/>
        <family val="1"/>
      </rPr>
      <t>(</t>
    </r>
    <r>
      <rPr>
        <b/>
        <sz val="12"/>
        <color rgb="FF0000FF"/>
        <rFont val="微軟正黑體"/>
        <family val="2"/>
        <charset val="136"/>
      </rPr>
      <t>需同時編列勞保、健保或補充保費、勞退</t>
    </r>
    <r>
      <rPr>
        <b/>
        <sz val="12"/>
        <color rgb="FF0000FF"/>
        <rFont val="Times New Roman"/>
        <family val="1"/>
      </rPr>
      <t>)</t>
    </r>
    <phoneticPr fontId="3" type="noConversion"/>
  </si>
  <si>
    <r>
      <rPr>
        <sz val="12"/>
        <color theme="1"/>
        <rFont val="微軟正黑體"/>
        <family val="2"/>
        <charset val="136"/>
      </rPr>
      <t xml:space="preserve">臨時工作人員／工讀生的保費請一併編列於此項目（如範例）
</t>
    </r>
    <r>
      <rPr>
        <sz val="12"/>
        <color rgb="FF0000FF"/>
        <rFont val="微軟正黑體"/>
        <family val="2"/>
        <charset val="136"/>
      </rPr>
      <t>保費對照表請見附件</t>
    </r>
    <r>
      <rPr>
        <sz val="12"/>
        <color rgb="FF0000FF"/>
        <rFont val="Times New Roman"/>
        <family val="1"/>
      </rPr>
      <t>1-2</t>
    </r>
    <phoneticPr fontId="3" type="noConversion"/>
  </si>
  <si>
    <r>
      <rPr>
        <b/>
        <sz val="12"/>
        <color theme="1"/>
        <rFont val="微軟正黑體"/>
        <family val="2"/>
        <charset val="136"/>
      </rPr>
      <t>印刷費</t>
    </r>
    <phoneticPr fontId="3" type="noConversion"/>
  </si>
  <si>
    <r>
      <rPr>
        <sz val="12"/>
        <rFont val="微軟正黑體"/>
        <family val="2"/>
        <charset val="136"/>
      </rPr>
      <t>教材講義、海報、學習單等印製</t>
    </r>
    <phoneticPr fontId="3" type="noConversion"/>
  </si>
  <si>
    <r>
      <rPr>
        <b/>
        <sz val="12"/>
        <color theme="1"/>
        <rFont val="微軟正黑體"/>
        <family val="2"/>
        <charset val="136"/>
      </rPr>
      <t>資料蒐集費</t>
    </r>
    <phoneticPr fontId="3" type="noConversion"/>
  </si>
  <si>
    <r>
      <rPr>
        <sz val="12"/>
        <color rgb="FFFF0000"/>
        <rFont val="微軟正黑體"/>
        <family val="2"/>
        <charset val="136"/>
      </rPr>
      <t>參考圖書／數位影音內容／大數據資料等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微軟正黑體"/>
        <family val="2"/>
        <charset val="136"/>
      </rPr>
      <t>式</t>
    </r>
    <r>
      <rPr>
        <sz val="12"/>
        <color rgb="FFFF0000"/>
        <rFont val="Times New Roman"/>
        <family val="1"/>
      </rPr>
      <t>*1,000</t>
    </r>
    <r>
      <rPr>
        <sz val="12"/>
        <color rgb="FFFF0000"/>
        <rFont val="微軟正黑體"/>
        <family val="2"/>
        <charset val="136"/>
      </rPr>
      <t>元</t>
    </r>
    <r>
      <rPr>
        <sz val="12"/>
        <color rgb="FFFF0000"/>
        <rFont val="Times New Roman"/>
        <family val="1"/>
      </rPr>
      <t>=5,000</t>
    </r>
    <r>
      <rPr>
        <sz val="12"/>
        <color rgb="FFFF0000"/>
        <rFont val="微軟正黑體"/>
        <family val="2"/>
        <charset val="136"/>
      </rPr>
      <t xml:space="preserve">元
</t>
    </r>
    <phoneticPr fontId="3" type="noConversion"/>
  </si>
  <si>
    <r>
      <rPr>
        <sz val="12"/>
        <color rgb="FF000000"/>
        <rFont val="微軟正黑體"/>
        <family val="2"/>
        <charset val="136"/>
      </rPr>
      <t>上限</t>
    </r>
    <r>
      <rPr>
        <sz val="12"/>
        <color rgb="FF000000"/>
        <rFont val="Times New Roman"/>
        <family val="1"/>
      </rPr>
      <t>30,000</t>
    </r>
    <r>
      <rPr>
        <sz val="12"/>
        <color rgb="FF000000"/>
        <rFont val="微軟正黑體"/>
        <family val="2"/>
        <charset val="136"/>
      </rPr>
      <t>元</t>
    </r>
    <phoneticPr fontId="3" type="noConversion"/>
  </si>
  <si>
    <r>
      <rPr>
        <b/>
        <sz val="12"/>
        <color theme="1"/>
        <rFont val="微軟正黑體"/>
        <family val="2"/>
        <charset val="136"/>
      </rPr>
      <t>資料檢索費</t>
    </r>
    <phoneticPr fontId="3" type="noConversion"/>
  </si>
  <si>
    <r>
      <rPr>
        <sz val="12"/>
        <rFont val="微軟正黑體"/>
        <family val="2"/>
        <charset val="136"/>
      </rPr>
      <t>資料檢索費</t>
    </r>
    <r>
      <rPr>
        <sz val="12"/>
        <rFont val="Times New Roman"/>
        <family val="1"/>
      </rPr>
      <t>5</t>
    </r>
    <r>
      <rPr>
        <sz val="12"/>
        <rFont val="微軟正黑體"/>
        <family val="2"/>
        <charset val="136"/>
      </rPr>
      <t>次</t>
    </r>
    <r>
      <rPr>
        <sz val="12"/>
        <rFont val="Times New Roman"/>
        <family val="1"/>
      </rPr>
      <t>*1,000</t>
    </r>
    <r>
      <rPr>
        <sz val="12"/>
        <rFont val="微軟正黑體"/>
        <family val="2"/>
        <charset val="136"/>
      </rPr>
      <t>元</t>
    </r>
    <r>
      <rPr>
        <sz val="12"/>
        <rFont val="Times New Roman"/>
        <family val="1"/>
      </rPr>
      <t>=5,000</t>
    </r>
    <r>
      <rPr>
        <sz val="12"/>
        <rFont val="微軟正黑體"/>
        <family val="2"/>
        <charset val="136"/>
      </rPr>
      <t>元</t>
    </r>
    <phoneticPr fontId="3" type="noConversion"/>
  </si>
  <si>
    <r>
      <rPr>
        <sz val="12"/>
        <rFont val="微軟正黑體"/>
        <family val="2"/>
        <charset val="136"/>
      </rPr>
      <t>辦理計畫所需資料檢索費</t>
    </r>
    <phoneticPr fontId="3" type="noConversion"/>
  </si>
  <si>
    <r>
      <rPr>
        <b/>
        <sz val="12"/>
        <color theme="1"/>
        <rFont val="微軟正黑體"/>
        <family val="2"/>
        <charset val="136"/>
      </rPr>
      <t>國內旅費、車資、運費</t>
    </r>
    <phoneticPr fontId="3" type="noConversion"/>
  </si>
  <si>
    <r>
      <t>(1)</t>
    </r>
    <r>
      <rPr>
        <sz val="12"/>
        <rFont val="微軟正黑體"/>
        <family val="2"/>
        <charset val="136"/>
      </rPr>
      <t>出差雜費：</t>
    </r>
    <r>
      <rPr>
        <sz val="12"/>
        <rFont val="Times New Roman"/>
        <family val="1"/>
      </rPr>
      <t>400</t>
    </r>
    <r>
      <rPr>
        <sz val="12"/>
        <rFont val="微軟正黑體"/>
        <family val="2"/>
        <charset val="136"/>
      </rPr>
      <t>元</t>
    </r>
    <r>
      <rPr>
        <sz val="12"/>
        <rFont val="Times New Roman"/>
        <family val="1"/>
      </rPr>
      <t>*5</t>
    </r>
    <r>
      <rPr>
        <sz val="12"/>
        <rFont val="微軟正黑體"/>
        <family val="2"/>
        <charset val="136"/>
      </rPr>
      <t>人次</t>
    </r>
    <r>
      <rPr>
        <sz val="12"/>
        <rFont val="Times New Roman"/>
        <family val="1"/>
      </rPr>
      <t>*1</t>
    </r>
    <r>
      <rPr>
        <sz val="12"/>
        <rFont val="微軟正黑體"/>
        <family val="2"/>
        <charset val="136"/>
      </rPr>
      <t>日</t>
    </r>
    <r>
      <rPr>
        <sz val="12"/>
        <rFont val="Times New Roman"/>
        <family val="1"/>
      </rPr>
      <t>=2,000</t>
    </r>
    <r>
      <rPr>
        <sz val="12"/>
        <rFont val="微軟正黑體"/>
        <family val="2"/>
        <charset val="136"/>
      </rPr>
      <t xml:space="preserve">元
</t>
    </r>
    <r>
      <rPr>
        <sz val="12"/>
        <rFont val="Times New Roman"/>
        <family val="1"/>
      </rPr>
      <t>(2)</t>
    </r>
    <r>
      <rPr>
        <sz val="12"/>
        <rFont val="微軟正黑體"/>
        <family val="2"/>
        <charset val="136"/>
      </rPr>
      <t>出差交通費：</t>
    </r>
    <r>
      <rPr>
        <sz val="12"/>
        <rFont val="Times New Roman"/>
        <family val="1"/>
      </rPr>
      <t>440</t>
    </r>
    <r>
      <rPr>
        <sz val="12"/>
        <rFont val="微軟正黑體"/>
        <family val="2"/>
        <charset val="136"/>
      </rPr>
      <t>元</t>
    </r>
    <r>
      <rPr>
        <sz val="12"/>
        <rFont val="Times New Roman"/>
        <family val="1"/>
      </rPr>
      <t>*2</t>
    </r>
    <r>
      <rPr>
        <sz val="12"/>
        <rFont val="微軟正黑體"/>
        <family val="2"/>
        <charset val="136"/>
      </rPr>
      <t>趟</t>
    </r>
    <r>
      <rPr>
        <sz val="12"/>
        <rFont val="Times New Roman"/>
        <family val="1"/>
      </rPr>
      <t>*5</t>
    </r>
    <r>
      <rPr>
        <sz val="12"/>
        <rFont val="微軟正黑體"/>
        <family val="2"/>
        <charset val="136"/>
      </rPr>
      <t>人次</t>
    </r>
    <r>
      <rPr>
        <sz val="12"/>
        <rFont val="Times New Roman"/>
        <family val="1"/>
      </rPr>
      <t>=4,400</t>
    </r>
    <r>
      <rPr>
        <sz val="12"/>
        <rFont val="微軟正黑體"/>
        <family val="2"/>
        <charset val="136"/>
      </rPr>
      <t xml:space="preserve">元
</t>
    </r>
    <r>
      <rPr>
        <sz val="12"/>
        <rFont val="Times New Roman"/>
        <family val="1"/>
      </rPr>
      <t>(3)</t>
    </r>
    <r>
      <rPr>
        <sz val="12"/>
        <rFont val="微軟正黑體"/>
        <family val="2"/>
        <charset val="136"/>
      </rPr>
      <t>校外參訪巴士租賃費用：</t>
    </r>
    <r>
      <rPr>
        <sz val="12"/>
        <rFont val="Times New Roman"/>
        <family val="1"/>
      </rPr>
      <t>10,000</t>
    </r>
    <r>
      <rPr>
        <sz val="12"/>
        <rFont val="微軟正黑體"/>
        <family val="2"/>
        <charset val="136"/>
      </rPr>
      <t>元</t>
    </r>
    <r>
      <rPr>
        <sz val="12"/>
        <rFont val="Times New Roman"/>
        <family val="1"/>
      </rPr>
      <t>*1</t>
    </r>
    <r>
      <rPr>
        <sz val="12"/>
        <rFont val="微軟正黑體"/>
        <family val="2"/>
        <charset val="136"/>
      </rPr>
      <t>天</t>
    </r>
    <r>
      <rPr>
        <sz val="12"/>
        <rFont val="Times New Roman"/>
        <family val="1"/>
      </rPr>
      <t>=10,000</t>
    </r>
    <r>
      <rPr>
        <sz val="12"/>
        <rFont val="微軟正黑體"/>
        <family val="2"/>
        <charset val="136"/>
      </rPr>
      <t>元
合計：</t>
    </r>
    <r>
      <rPr>
        <sz val="12"/>
        <rFont val="Times New Roman"/>
        <family val="1"/>
      </rPr>
      <t>(1)+(2)=16,400</t>
    </r>
    <r>
      <rPr>
        <sz val="12"/>
        <rFont val="微軟正黑體"/>
        <family val="2"/>
        <charset val="136"/>
      </rPr>
      <t>元</t>
    </r>
    <phoneticPr fontId="3" type="noConversion"/>
  </si>
  <si>
    <r>
      <rPr>
        <b/>
        <sz val="12"/>
        <color theme="1"/>
        <rFont val="微軟正黑體"/>
        <family val="2"/>
        <charset val="136"/>
      </rPr>
      <t>膳宿費</t>
    </r>
    <phoneticPr fontId="3" type="noConversion"/>
  </si>
  <si>
    <r>
      <t>(1)</t>
    </r>
    <r>
      <rPr>
        <sz val="12"/>
        <rFont val="微軟正黑體"/>
        <family val="2"/>
        <charset val="136"/>
      </rPr>
      <t>計畫內部工作會議</t>
    </r>
    <r>
      <rPr>
        <sz val="12"/>
        <rFont val="Times New Roman"/>
        <family val="1"/>
      </rPr>
      <t>:</t>
    </r>
    <r>
      <rPr>
        <b/>
        <sz val="12"/>
        <color rgb="FFFF0000"/>
        <rFont val="Times New Roman"/>
        <family val="1"/>
      </rPr>
      <t>120</t>
    </r>
    <r>
      <rPr>
        <b/>
        <sz val="12"/>
        <color rgb="FFFF0000"/>
        <rFont val="微軟正黑體"/>
        <family val="2"/>
        <charset val="136"/>
      </rPr>
      <t>元</t>
    </r>
    <r>
      <rPr>
        <sz val="12"/>
        <rFont val="Times New Roman"/>
        <family val="1"/>
      </rPr>
      <t>*20</t>
    </r>
    <r>
      <rPr>
        <sz val="12"/>
        <rFont val="微軟正黑體"/>
        <family val="2"/>
        <charset val="136"/>
      </rPr>
      <t>人</t>
    </r>
    <r>
      <rPr>
        <sz val="12"/>
        <rFont val="Times New Roman"/>
        <family val="1"/>
      </rPr>
      <t>*3</t>
    </r>
    <r>
      <rPr>
        <sz val="12"/>
        <rFont val="微軟正黑體"/>
        <family val="2"/>
        <charset val="136"/>
      </rPr>
      <t>場</t>
    </r>
    <r>
      <rPr>
        <sz val="12"/>
        <rFont val="Times New Roman"/>
        <family val="1"/>
      </rPr>
      <t>=7,200</t>
    </r>
    <r>
      <rPr>
        <sz val="12"/>
        <rFont val="微軟正黑體"/>
        <family val="2"/>
        <charset val="136"/>
      </rPr>
      <t xml:space="preserve">元
</t>
    </r>
    <r>
      <rPr>
        <sz val="12"/>
        <rFont val="Times New Roman"/>
        <family val="1"/>
      </rPr>
      <t>(2)</t>
    </r>
    <r>
      <rPr>
        <sz val="12"/>
        <rFont val="微軟正黑體"/>
        <family val="2"/>
        <charset val="136"/>
      </rPr>
      <t>辦理活動：</t>
    </r>
    <r>
      <rPr>
        <b/>
        <sz val="12"/>
        <color rgb="FFFF0000"/>
        <rFont val="Times New Roman"/>
        <family val="1"/>
      </rPr>
      <t>120</t>
    </r>
    <r>
      <rPr>
        <b/>
        <sz val="12"/>
        <color rgb="FFFF0000"/>
        <rFont val="微軟正黑體"/>
        <family val="2"/>
        <charset val="136"/>
      </rPr>
      <t>元</t>
    </r>
    <r>
      <rPr>
        <sz val="12"/>
        <rFont val="Times New Roman"/>
        <family val="1"/>
      </rPr>
      <t>*2</t>
    </r>
    <r>
      <rPr>
        <sz val="12"/>
        <rFont val="微軟正黑體"/>
        <family val="2"/>
        <charset val="136"/>
      </rPr>
      <t>場</t>
    </r>
    <r>
      <rPr>
        <sz val="12"/>
        <rFont val="Times New Roman"/>
        <family val="1"/>
      </rPr>
      <t>*50</t>
    </r>
    <r>
      <rPr>
        <sz val="12"/>
        <rFont val="微軟正黑體"/>
        <family val="2"/>
        <charset val="136"/>
      </rPr>
      <t>人</t>
    </r>
    <r>
      <rPr>
        <sz val="12"/>
        <rFont val="Times New Roman"/>
        <family val="1"/>
      </rPr>
      <t>=12,000</t>
    </r>
    <r>
      <rPr>
        <sz val="12"/>
        <rFont val="微軟正黑體"/>
        <family val="2"/>
        <charset val="136"/>
      </rPr>
      <t xml:space="preserve">元
</t>
    </r>
    <r>
      <rPr>
        <sz val="12"/>
        <rFont val="Times New Roman"/>
        <family val="1"/>
      </rPr>
      <t>(3)</t>
    </r>
    <r>
      <rPr>
        <sz val="12"/>
        <rFont val="微軟正黑體"/>
        <family val="2"/>
        <charset val="136"/>
      </rPr>
      <t>出差住宿費：</t>
    </r>
    <r>
      <rPr>
        <b/>
        <sz val="12"/>
        <color rgb="FFFF0000"/>
        <rFont val="Times New Roman"/>
        <family val="1"/>
      </rPr>
      <t>3,500</t>
    </r>
    <r>
      <rPr>
        <b/>
        <sz val="12"/>
        <color rgb="FFFF0000"/>
        <rFont val="微軟正黑體"/>
        <family val="2"/>
        <charset val="136"/>
      </rPr>
      <t>元</t>
    </r>
    <r>
      <rPr>
        <sz val="12"/>
        <rFont val="Times New Roman"/>
        <family val="1"/>
      </rPr>
      <t>*1</t>
    </r>
    <r>
      <rPr>
        <sz val="12"/>
        <rFont val="微軟正黑體"/>
        <family val="2"/>
        <charset val="136"/>
      </rPr>
      <t>次</t>
    </r>
    <r>
      <rPr>
        <sz val="12"/>
        <rFont val="Times New Roman"/>
        <family val="1"/>
      </rPr>
      <t>=3,500</t>
    </r>
    <r>
      <rPr>
        <sz val="12"/>
        <rFont val="微軟正黑體"/>
        <family val="2"/>
        <charset val="136"/>
      </rPr>
      <t>元
合計：</t>
    </r>
    <r>
      <rPr>
        <sz val="12"/>
        <rFont val="Times New Roman"/>
        <family val="1"/>
      </rPr>
      <t>(1)+(2)+(3)=22,700</t>
    </r>
    <r>
      <rPr>
        <sz val="12"/>
        <rFont val="微軟正黑體"/>
        <family val="2"/>
        <charset val="136"/>
      </rPr>
      <t>元</t>
    </r>
    <phoneticPr fontId="3" type="noConversion"/>
  </si>
  <si>
    <r>
      <rPr>
        <b/>
        <sz val="12"/>
        <color theme="1"/>
        <rFont val="微軟正黑體"/>
        <family val="2"/>
        <charset val="136"/>
      </rPr>
      <t>保險費</t>
    </r>
    <phoneticPr fontId="3" type="noConversion"/>
  </si>
  <si>
    <r>
      <rPr>
        <sz val="12"/>
        <rFont val="微軟正黑體"/>
        <family val="2"/>
        <charset val="136"/>
      </rPr>
      <t>活動所需之平安保險費每人</t>
    </r>
    <r>
      <rPr>
        <sz val="12"/>
        <rFont val="Times New Roman"/>
        <family val="1"/>
      </rPr>
      <t>40</t>
    </r>
    <r>
      <rPr>
        <sz val="12"/>
        <rFont val="微軟正黑體"/>
        <family val="2"/>
        <charset val="136"/>
      </rPr>
      <t>元</t>
    </r>
    <r>
      <rPr>
        <sz val="12"/>
        <rFont val="Times New Roman"/>
        <family val="1"/>
      </rPr>
      <t>*100</t>
    </r>
    <r>
      <rPr>
        <sz val="12"/>
        <rFont val="微軟正黑體"/>
        <family val="2"/>
        <charset val="136"/>
      </rPr>
      <t>人次</t>
    </r>
    <r>
      <rPr>
        <sz val="12"/>
        <rFont val="Times New Roman"/>
        <family val="1"/>
      </rPr>
      <t>=4,000</t>
    </r>
    <r>
      <rPr>
        <sz val="12"/>
        <rFont val="微軟正黑體"/>
        <family val="2"/>
        <charset val="136"/>
      </rPr>
      <t>元</t>
    </r>
    <phoneticPr fontId="3" type="noConversion"/>
  </si>
  <si>
    <r>
      <rPr>
        <b/>
        <sz val="12"/>
        <color theme="1"/>
        <rFont val="微軟正黑體"/>
        <family val="2"/>
        <charset val="136"/>
      </rPr>
      <t>場地使用費</t>
    </r>
    <phoneticPr fontId="3" type="noConversion"/>
  </si>
  <si>
    <r>
      <rPr>
        <sz val="12"/>
        <rFont val="微軟正黑體"/>
        <family val="2"/>
        <charset val="136"/>
      </rPr>
      <t>辦理校外教學活動場地使用費用</t>
    </r>
    <r>
      <rPr>
        <sz val="12"/>
        <rFont val="Times New Roman"/>
        <family val="1"/>
      </rPr>
      <t xml:space="preserve"> 5,000</t>
    </r>
    <r>
      <rPr>
        <sz val="12"/>
        <rFont val="微軟正黑體"/>
        <family val="2"/>
        <charset val="136"/>
      </rPr>
      <t>元</t>
    </r>
    <r>
      <rPr>
        <sz val="12"/>
        <rFont val="Times New Roman"/>
        <family val="1"/>
      </rPr>
      <t>*1</t>
    </r>
    <r>
      <rPr>
        <sz val="12"/>
        <rFont val="微軟正黑體"/>
        <family val="2"/>
        <charset val="136"/>
      </rPr>
      <t>天</t>
    </r>
    <r>
      <rPr>
        <sz val="12"/>
        <rFont val="Times New Roman"/>
        <family val="1"/>
      </rPr>
      <t>=5,000</t>
    </r>
    <r>
      <rPr>
        <sz val="12"/>
        <rFont val="微軟正黑體"/>
        <family val="2"/>
        <charset val="136"/>
      </rPr>
      <t>元</t>
    </r>
    <phoneticPr fontId="3" type="noConversion"/>
  </si>
  <si>
    <r>
      <rPr>
        <b/>
        <sz val="12"/>
        <color rgb="FF0000FF"/>
        <rFont val="微軟正黑體"/>
        <family val="2"/>
        <charset val="136"/>
      </rPr>
      <t>全民健康保險補充費</t>
    </r>
    <phoneticPr fontId="3" type="noConversion"/>
  </si>
  <si>
    <r>
      <rPr>
        <sz val="12"/>
        <color rgb="FF0000FF"/>
        <rFont val="微軟正黑體"/>
        <family val="2"/>
        <charset val="136"/>
      </rPr>
      <t>勿編列，</t>
    </r>
    <r>
      <rPr>
        <b/>
        <sz val="12"/>
        <color rgb="FF0000FF"/>
        <rFont val="微軟正黑體"/>
        <family val="2"/>
        <charset val="136"/>
      </rPr>
      <t>請改納需列補充保費項目編列（如出席費、稿費、講座鐘點費、工讀費等</t>
    </r>
    <r>
      <rPr>
        <sz val="12"/>
        <color rgb="FF0000FF"/>
        <rFont val="微軟正黑體"/>
        <family val="2"/>
        <charset val="136"/>
      </rPr>
      <t>）</t>
    </r>
    <phoneticPr fontId="3" type="noConversion"/>
  </si>
  <si>
    <r>
      <rPr>
        <b/>
        <sz val="12"/>
        <color rgb="FF0000FF"/>
        <rFont val="微軟正黑體"/>
        <family val="2"/>
        <charset val="136"/>
      </rPr>
      <t>臨時人員勞、健保及勞工退休金</t>
    </r>
    <phoneticPr fontId="3" type="noConversion"/>
  </si>
  <si>
    <r>
      <rPr>
        <sz val="12"/>
        <color rgb="FF0000FF"/>
        <rFont val="微軟正黑體"/>
        <family val="2"/>
        <charset val="136"/>
      </rPr>
      <t>勿編列，</t>
    </r>
    <r>
      <rPr>
        <b/>
        <sz val="12"/>
        <color rgb="FF0000FF"/>
        <rFont val="微軟正黑體"/>
        <family val="2"/>
        <charset val="136"/>
      </rPr>
      <t>請改納入工讀費項下編列</t>
    </r>
    <phoneticPr fontId="3" type="noConversion"/>
  </si>
  <si>
    <r>
      <rPr>
        <b/>
        <sz val="12"/>
        <color theme="1"/>
        <rFont val="微軟正黑體"/>
        <family val="2"/>
        <charset val="136"/>
      </rPr>
      <t>設備使用費</t>
    </r>
    <phoneticPr fontId="3" type="noConversion"/>
  </si>
  <si>
    <r>
      <rPr>
        <sz val="12"/>
        <rFont val="微軟正黑體"/>
        <family val="2"/>
        <charset val="136"/>
      </rPr>
      <t>實驗用設備使用費：</t>
    </r>
    <r>
      <rPr>
        <sz val="12"/>
        <rFont val="Times New Roman"/>
        <family val="1"/>
      </rPr>
      <t>5,000</t>
    </r>
    <r>
      <rPr>
        <sz val="12"/>
        <rFont val="微軟正黑體"/>
        <family val="2"/>
        <charset val="136"/>
      </rPr>
      <t>元</t>
    </r>
    <r>
      <rPr>
        <sz val="12"/>
        <rFont val="Times New Roman"/>
        <family val="1"/>
      </rPr>
      <t>*1</t>
    </r>
    <r>
      <rPr>
        <sz val="12"/>
        <rFont val="微軟正黑體"/>
        <family val="2"/>
        <charset val="136"/>
      </rPr>
      <t>天</t>
    </r>
    <r>
      <rPr>
        <sz val="12"/>
        <rFont val="Times New Roman"/>
        <family val="1"/>
      </rPr>
      <t>=5,000</t>
    </r>
    <r>
      <rPr>
        <sz val="12"/>
        <rFont val="微軟正黑體"/>
        <family val="2"/>
        <charset val="136"/>
      </rPr>
      <t>元</t>
    </r>
    <phoneticPr fontId="3" type="noConversion"/>
  </si>
  <si>
    <r>
      <rPr>
        <b/>
        <sz val="12"/>
        <color theme="1"/>
        <rFont val="微軟正黑體"/>
        <family val="2"/>
        <charset val="136"/>
      </rPr>
      <t>雜支</t>
    </r>
    <phoneticPr fontId="3" type="noConversion"/>
  </si>
  <si>
    <r>
      <rPr>
        <sz val="12"/>
        <rFont val="微軟正黑體"/>
        <family val="2"/>
        <charset val="136"/>
      </rPr>
      <t>辦公事務費用，如文具用品、紙張、資訊耗材、資料夾、郵資等。</t>
    </r>
    <phoneticPr fontId="3" type="noConversion"/>
  </si>
  <si>
    <r>
      <rPr>
        <b/>
        <sz val="12"/>
        <color theme="1"/>
        <rFont val="微軟正黑體"/>
        <family val="2"/>
        <charset val="136"/>
      </rPr>
      <t>研究倫理審查費</t>
    </r>
    <phoneticPr fontId="3" type="noConversion"/>
  </si>
  <si>
    <r>
      <rPr>
        <sz val="12"/>
        <rFont val="微軟正黑體"/>
        <family val="2"/>
        <charset val="136"/>
      </rPr>
      <t>計畫研究倫理審查</t>
    </r>
    <phoneticPr fontId="3" type="noConversion"/>
  </si>
  <si>
    <r>
      <rPr>
        <b/>
        <sz val="12"/>
        <color theme="1"/>
        <rFont val="微軟正黑體"/>
        <family val="2"/>
        <charset val="136"/>
      </rPr>
      <t>教材費</t>
    </r>
    <phoneticPr fontId="3" type="noConversion"/>
  </si>
  <si>
    <r>
      <rPr>
        <sz val="12"/>
        <rFont val="微軟正黑體"/>
        <family val="2"/>
        <charset val="136"/>
      </rPr>
      <t>製作動手做活動所需之藥品</t>
    </r>
    <r>
      <rPr>
        <sz val="12"/>
        <rFont val="Times New Roman"/>
        <family val="1"/>
      </rPr>
      <t>5,000</t>
    </r>
    <r>
      <rPr>
        <sz val="12"/>
        <rFont val="微軟正黑體"/>
        <family val="2"/>
        <charset val="136"/>
      </rPr>
      <t>元</t>
    </r>
    <r>
      <rPr>
        <sz val="12"/>
        <rFont val="Times New Roman"/>
        <family val="1"/>
      </rPr>
      <t>*2</t>
    </r>
    <r>
      <rPr>
        <sz val="12"/>
        <rFont val="微軟正黑體"/>
        <family val="2"/>
        <charset val="136"/>
      </rPr>
      <t>組、染料</t>
    </r>
    <r>
      <rPr>
        <sz val="12"/>
        <rFont val="Times New Roman"/>
        <family val="1"/>
      </rPr>
      <t>5,000</t>
    </r>
    <r>
      <rPr>
        <sz val="12"/>
        <rFont val="微軟正黑體"/>
        <family val="2"/>
        <charset val="136"/>
      </rPr>
      <t>元</t>
    </r>
    <r>
      <rPr>
        <sz val="12"/>
        <rFont val="Times New Roman"/>
        <family val="1"/>
      </rPr>
      <t>*2</t>
    </r>
    <r>
      <rPr>
        <sz val="12"/>
        <rFont val="微軟正黑體"/>
        <family val="2"/>
        <charset val="136"/>
      </rPr>
      <t>組、溶劑</t>
    </r>
    <r>
      <rPr>
        <sz val="12"/>
        <rFont val="Times New Roman"/>
        <family val="1"/>
      </rPr>
      <t>5,000</t>
    </r>
    <r>
      <rPr>
        <sz val="12"/>
        <rFont val="微軟正黑體"/>
        <family val="2"/>
        <charset val="136"/>
      </rPr>
      <t>元</t>
    </r>
    <r>
      <rPr>
        <sz val="12"/>
        <rFont val="Times New Roman"/>
        <family val="1"/>
      </rPr>
      <t>*1</t>
    </r>
    <r>
      <rPr>
        <sz val="12"/>
        <rFont val="微軟正黑體"/>
        <family val="2"/>
        <charset val="136"/>
      </rPr>
      <t>組、玻璃器皿</t>
    </r>
    <r>
      <rPr>
        <sz val="12"/>
        <rFont val="Times New Roman"/>
        <family val="1"/>
      </rPr>
      <t>5,000</t>
    </r>
    <r>
      <rPr>
        <sz val="12"/>
        <rFont val="微軟正黑體"/>
        <family val="2"/>
        <charset val="136"/>
      </rPr>
      <t>元</t>
    </r>
    <r>
      <rPr>
        <sz val="12"/>
        <rFont val="Times New Roman"/>
        <family val="1"/>
      </rPr>
      <t>*1</t>
    </r>
    <r>
      <rPr>
        <sz val="12"/>
        <rFont val="微軟正黑體"/>
        <family val="2"/>
        <charset val="136"/>
      </rPr>
      <t>組、光學元件</t>
    </r>
    <r>
      <rPr>
        <sz val="12"/>
        <rFont val="Times New Roman"/>
        <family val="1"/>
      </rPr>
      <t>5,000</t>
    </r>
    <r>
      <rPr>
        <sz val="12"/>
        <rFont val="微軟正黑體"/>
        <family val="2"/>
        <charset val="136"/>
      </rPr>
      <t>元</t>
    </r>
    <r>
      <rPr>
        <sz val="12"/>
        <rFont val="Times New Roman"/>
        <family val="1"/>
      </rPr>
      <t>*1</t>
    </r>
    <r>
      <rPr>
        <sz val="12"/>
        <rFont val="微軟正黑體"/>
        <family val="2"/>
        <charset val="136"/>
      </rPr>
      <t>組、電子元件</t>
    </r>
    <r>
      <rPr>
        <sz val="12"/>
        <rFont val="Times New Roman"/>
        <family val="1"/>
      </rPr>
      <t>5,000</t>
    </r>
    <r>
      <rPr>
        <sz val="12"/>
        <rFont val="微軟正黑體"/>
        <family val="2"/>
        <charset val="136"/>
      </rPr>
      <t>元</t>
    </r>
    <r>
      <rPr>
        <sz val="12"/>
        <rFont val="Times New Roman"/>
        <family val="1"/>
      </rPr>
      <t>*1</t>
    </r>
    <r>
      <rPr>
        <sz val="12"/>
        <rFont val="微軟正黑體"/>
        <family val="2"/>
        <charset val="136"/>
      </rPr>
      <t>組、氣體</t>
    </r>
    <r>
      <rPr>
        <sz val="12"/>
        <rFont val="Times New Roman"/>
        <family val="1"/>
      </rPr>
      <t>5,000</t>
    </r>
    <r>
      <rPr>
        <sz val="12"/>
        <rFont val="微軟正黑體"/>
        <family val="2"/>
        <charset val="136"/>
      </rPr>
      <t>元</t>
    </r>
    <r>
      <rPr>
        <sz val="12"/>
        <rFont val="Times New Roman"/>
        <family val="1"/>
      </rPr>
      <t>*1</t>
    </r>
    <r>
      <rPr>
        <sz val="12"/>
        <rFont val="微軟正黑體"/>
        <family val="2"/>
        <charset val="136"/>
      </rPr>
      <t>組</t>
    </r>
    <phoneticPr fontId="3" type="noConversion"/>
  </si>
  <si>
    <r>
      <rPr>
        <b/>
        <sz val="12"/>
        <color theme="1"/>
        <rFont val="微軟正黑體"/>
        <family val="2"/>
        <charset val="136"/>
      </rPr>
      <t>資訊服務費</t>
    </r>
    <phoneticPr fontId="3" type="noConversion"/>
  </si>
  <si>
    <r>
      <rPr>
        <sz val="12"/>
        <color rgb="FFFF0000"/>
        <rFont val="微軟正黑體"/>
        <family val="2"/>
        <charset val="136"/>
      </rPr>
      <t>租用</t>
    </r>
    <r>
      <rPr>
        <sz val="12"/>
        <color rgb="FFFF0000"/>
        <rFont val="Times New Roman"/>
        <family val="1"/>
      </rPr>
      <t>ChatGPT</t>
    </r>
    <r>
      <rPr>
        <sz val="12"/>
        <color rgb="FFFF0000"/>
        <rFont val="微軟正黑體"/>
        <family val="2"/>
        <charset val="136"/>
      </rPr>
      <t>、</t>
    </r>
    <r>
      <rPr>
        <sz val="12"/>
        <color rgb="FFFF0000"/>
        <rFont val="Times New Roman"/>
        <family val="1"/>
      </rPr>
      <t>Copilot</t>
    </r>
    <r>
      <rPr>
        <sz val="12"/>
        <color rgb="FFFF0000"/>
        <rFont val="微軟正黑體"/>
        <family val="2"/>
        <charset val="136"/>
      </rPr>
      <t>等資訊軟體：</t>
    </r>
    <r>
      <rPr>
        <sz val="12"/>
        <color rgb="FFFF0000"/>
        <rFont val="Times New Roman"/>
        <family val="1"/>
      </rPr>
      <t>1</t>
    </r>
    <r>
      <rPr>
        <sz val="12"/>
        <color rgb="FFFF0000"/>
        <rFont val="微軟正黑體"/>
        <family val="2"/>
        <charset val="136"/>
      </rPr>
      <t>年</t>
    </r>
    <r>
      <rPr>
        <sz val="12"/>
        <color rgb="FFFF0000"/>
        <rFont val="Times New Roman"/>
        <family val="1"/>
      </rPr>
      <t>*8,000</t>
    </r>
    <r>
      <rPr>
        <sz val="12"/>
        <color rgb="FFFF0000"/>
        <rFont val="微軟正黑體"/>
        <family val="2"/>
        <charset val="136"/>
      </rPr>
      <t>元</t>
    </r>
    <r>
      <rPr>
        <sz val="12"/>
        <color rgb="FFFF0000"/>
        <rFont val="Times New Roman"/>
        <family val="1"/>
      </rPr>
      <t>=8,000</t>
    </r>
    <r>
      <rPr>
        <sz val="12"/>
        <color rgb="FFFF0000"/>
        <rFont val="微軟正黑體"/>
        <family val="2"/>
        <charset val="136"/>
      </rPr>
      <t>元</t>
    </r>
    <phoneticPr fontId="3" type="noConversion"/>
  </si>
  <si>
    <r>
      <rPr>
        <sz val="12"/>
        <color rgb="FF0000FF"/>
        <rFont val="微軟正黑體"/>
        <family val="2"/>
        <charset val="136"/>
      </rPr>
      <t>凡公務所需使用資訊操作、維修、購買雲端等服務費用、金額未達</t>
    </r>
    <r>
      <rPr>
        <sz val="12"/>
        <color rgb="FF0000FF"/>
        <rFont val="Times New Roman"/>
        <family val="1"/>
      </rPr>
      <t>1</t>
    </r>
    <r>
      <rPr>
        <sz val="12"/>
        <color rgb="FF0000FF"/>
        <rFont val="微軟正黑體"/>
        <family val="2"/>
        <charset val="136"/>
      </rPr>
      <t>萬元之軟體購置、期間未達</t>
    </r>
    <r>
      <rPr>
        <sz val="12"/>
        <color rgb="FF0000FF"/>
        <rFont val="Times New Roman"/>
        <family val="1"/>
      </rPr>
      <t>2</t>
    </r>
    <r>
      <rPr>
        <sz val="12"/>
        <color rgb="FF0000FF"/>
        <rFont val="微軟正黑體"/>
        <family val="2"/>
        <charset val="136"/>
      </rPr>
      <t>年之軟體授權費用或屬營業租賃性質之資訊設備租金等屬之。</t>
    </r>
    <phoneticPr fontId="3" type="noConversion"/>
  </si>
  <si>
    <r>
      <rPr>
        <b/>
        <sz val="12"/>
        <color theme="1"/>
        <rFont val="微軟正黑體"/>
        <family val="2"/>
        <charset val="136"/>
      </rPr>
      <t>業務費合計</t>
    </r>
    <phoneticPr fontId="6" type="noConversion"/>
  </si>
  <si>
    <r>
      <rPr>
        <sz val="12"/>
        <color theme="1"/>
        <rFont val="微軟正黑體"/>
        <family val="2"/>
        <charset val="136"/>
      </rPr>
      <t>設備費</t>
    </r>
    <phoneticPr fontId="3" type="noConversion"/>
  </si>
  <si>
    <r>
      <rPr>
        <sz val="12"/>
        <color rgb="FF0000FF"/>
        <rFont val="微軟正黑體"/>
        <family val="2"/>
        <charset val="136"/>
      </rPr>
      <t>請優先考量搭配學校資源並視實際計畫之必要性衡酌編列</t>
    </r>
    <phoneticPr fontId="3" type="noConversion"/>
  </si>
  <si>
    <r>
      <rPr>
        <b/>
        <sz val="12"/>
        <color theme="1"/>
        <rFont val="微軟正黑體"/>
        <family val="2"/>
        <charset val="136"/>
      </rPr>
      <t>設備費合計</t>
    </r>
    <phoneticPr fontId="3" type="noConversion"/>
  </si>
  <si>
    <r>
      <rPr>
        <b/>
        <sz val="12"/>
        <color theme="1"/>
        <rFont val="微軟正黑體"/>
        <family val="2"/>
        <charset val="136"/>
      </rPr>
      <t>總計</t>
    </r>
    <phoneticPr fontId="3" type="noConversion"/>
  </si>
  <si>
    <r>
      <rPr>
        <sz val="12"/>
        <color rgb="FF0000FF"/>
        <rFont val="微軟正黑體"/>
        <family val="2"/>
        <charset val="136"/>
      </rPr>
      <t>備註</t>
    </r>
    <r>
      <rPr>
        <sz val="12"/>
        <color rgb="FF0000FF"/>
        <rFont val="Times New Roman"/>
        <family val="1"/>
      </rPr>
      <t>:</t>
    </r>
    <r>
      <rPr>
        <sz val="12"/>
        <color rgb="FF0000FF"/>
        <rFont val="微軟正黑體"/>
        <family val="2"/>
        <charset val="136"/>
      </rPr>
      <t>本表填寫請依教育部補助及委辦經費核撥報結作業要點規定辦理。</t>
    </r>
    <phoneticPr fontId="3" type="noConversion"/>
  </si>
  <si>
    <r>
      <t>114</t>
    </r>
    <r>
      <rPr>
        <b/>
        <sz val="14"/>
        <color theme="1"/>
        <rFont val="微軟正黑體"/>
        <family val="2"/>
        <charset val="136"/>
      </rPr>
      <t>學年度教學實踐研究計畫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rgb="FFFF0000"/>
        <rFont val="微軟正黑體"/>
        <family val="2"/>
        <charset val="136"/>
      </rPr>
      <t>「外加」編列預算</t>
    </r>
    <r>
      <rPr>
        <b/>
        <sz val="14"/>
        <color rgb="FFFF0000"/>
        <rFont val="Times New Roman"/>
        <family val="1"/>
      </rPr>
      <t>(</t>
    </r>
    <r>
      <rPr>
        <b/>
        <sz val="14"/>
        <color rgb="FFFF0000"/>
        <rFont val="微軟正黑體"/>
        <family val="2"/>
        <charset val="136"/>
      </rPr>
      <t>人事費－博士生</t>
    </r>
    <r>
      <rPr>
        <b/>
        <sz val="14"/>
        <color rgb="FFFF0000"/>
        <rFont val="Times New Roman"/>
        <family val="1"/>
      </rPr>
      <t>)</t>
    </r>
    <phoneticPr fontId="3" type="noConversion"/>
  </si>
  <si>
    <r>
      <rPr>
        <sz val="12"/>
        <color theme="1"/>
        <rFont val="微軟正黑體"/>
        <family val="2"/>
        <charset val="136"/>
      </rPr>
      <t>人事費</t>
    </r>
    <r>
      <rPr>
        <sz val="12"/>
        <color theme="1"/>
        <rFont val="Times New Roman"/>
        <family val="1"/>
      </rPr>
      <t>(</t>
    </r>
    <r>
      <rPr>
        <sz val="12"/>
        <color theme="1"/>
        <rFont val="微軟正黑體"/>
        <family val="2"/>
        <charset val="136"/>
      </rPr>
      <t>外加，不列入</t>
    </r>
    <r>
      <rPr>
        <sz val="12"/>
        <color theme="1"/>
        <rFont val="Times New Roman"/>
        <family val="1"/>
      </rPr>
      <t>50</t>
    </r>
    <r>
      <rPr>
        <sz val="12"/>
        <color theme="1"/>
        <rFont val="微軟正黑體"/>
        <family val="2"/>
        <charset val="136"/>
      </rPr>
      <t>萬編列上限</t>
    </r>
    <r>
      <rPr>
        <sz val="12"/>
        <color theme="1"/>
        <rFont val="Times New Roman"/>
        <family val="1"/>
      </rPr>
      <t xml:space="preserve">)
</t>
    </r>
    <phoneticPr fontId="6" type="noConversion"/>
  </si>
  <si>
    <r>
      <rPr>
        <b/>
        <sz val="12"/>
        <color theme="1"/>
        <rFont val="微軟正黑體"/>
        <family val="2"/>
        <charset val="136"/>
      </rPr>
      <t xml:space="preserve">博士級學生兼任助理
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微軟正黑體"/>
        <family val="2"/>
        <charset val="136"/>
      </rPr>
      <t>每月</t>
    </r>
    <r>
      <rPr>
        <b/>
        <sz val="12"/>
        <color rgb="FF0000FF"/>
        <rFont val="Times New Roman"/>
        <family val="1"/>
      </rPr>
      <t>3,000-10,000</t>
    </r>
    <r>
      <rPr>
        <b/>
        <sz val="12"/>
        <color theme="1"/>
        <rFont val="微軟正黑體"/>
        <family val="2"/>
        <charset val="136"/>
      </rPr>
      <t>元</t>
    </r>
    <r>
      <rPr>
        <b/>
        <sz val="12"/>
        <color theme="1"/>
        <rFont val="Times New Roman"/>
        <family val="1"/>
      </rPr>
      <t>)-&gt;</t>
    </r>
    <r>
      <rPr>
        <b/>
        <sz val="12"/>
        <color theme="1"/>
        <rFont val="微軟正黑體"/>
        <family val="2"/>
        <charset val="136"/>
      </rPr>
      <t>依教育部系統為主</t>
    </r>
    <phoneticPr fontId="6" type="noConversion"/>
  </si>
  <si>
    <r>
      <rPr>
        <sz val="12"/>
        <color theme="1"/>
        <rFont val="微軟正黑體"/>
        <family val="2"/>
        <charset val="136"/>
      </rPr>
      <t xml:space="preserve">協助教學事務、研究資料蒐集分析。
</t>
    </r>
    <r>
      <rPr>
        <sz val="12"/>
        <color theme="1"/>
        <rFont val="Times New Roman"/>
        <family val="1"/>
      </rPr>
      <t>(1)</t>
    </r>
    <r>
      <rPr>
        <sz val="12"/>
        <color theme="1"/>
        <rFont val="微軟正黑體"/>
        <family val="2"/>
        <charset val="136"/>
      </rPr>
      <t>薪資：</t>
    </r>
    <r>
      <rPr>
        <sz val="12"/>
        <color theme="1"/>
        <rFont val="Times New Roman"/>
        <family val="1"/>
      </rPr>
      <t xml:space="preserve"> 10,000</t>
    </r>
    <r>
      <rPr>
        <sz val="12"/>
        <color theme="1"/>
        <rFont val="微軟正黑體"/>
        <family val="2"/>
        <charset val="136"/>
      </rPr>
      <t>元</t>
    </r>
    <r>
      <rPr>
        <sz val="12"/>
        <color theme="1"/>
        <rFont val="Times New Roman"/>
        <family val="1"/>
      </rPr>
      <t>*1</t>
    </r>
    <r>
      <rPr>
        <sz val="12"/>
        <color theme="1"/>
        <rFont val="微軟正黑體"/>
        <family val="2"/>
        <charset val="136"/>
      </rPr>
      <t>人</t>
    </r>
    <r>
      <rPr>
        <sz val="12"/>
        <color theme="1"/>
        <rFont val="Times New Roman"/>
        <family val="1"/>
      </rPr>
      <t>=10,000</t>
    </r>
    <r>
      <rPr>
        <sz val="12"/>
        <color theme="1"/>
        <rFont val="微軟正黑體"/>
        <family val="2"/>
        <charset val="136"/>
      </rPr>
      <t xml:space="preserve">元
</t>
    </r>
    <r>
      <rPr>
        <sz val="12"/>
        <color theme="1"/>
        <rFont val="Times New Roman"/>
        <family val="1"/>
      </rPr>
      <t>(2)</t>
    </r>
    <r>
      <rPr>
        <sz val="12"/>
        <color theme="1"/>
        <rFont val="微軟正黑體"/>
        <family val="2"/>
        <charset val="136"/>
      </rPr>
      <t>保費：</t>
    </r>
    <r>
      <rPr>
        <sz val="12"/>
        <color theme="1"/>
        <rFont val="Times New Roman"/>
        <family val="1"/>
      </rPr>
      <t>A+B+C=</t>
    </r>
    <r>
      <rPr>
        <b/>
        <sz val="12"/>
        <color theme="1"/>
        <rFont val="Times New Roman"/>
        <family val="1"/>
      </rPr>
      <t>1,810</t>
    </r>
    <r>
      <rPr>
        <sz val="12"/>
        <color theme="1"/>
        <rFont val="微軟正黑體"/>
        <family val="2"/>
        <charset val="136"/>
      </rPr>
      <t xml:space="preserve">元
</t>
    </r>
    <r>
      <rPr>
        <sz val="12"/>
        <color theme="1"/>
        <rFont val="Times New Roman"/>
        <family val="1"/>
      </rPr>
      <t>A.</t>
    </r>
    <r>
      <rPr>
        <sz val="12"/>
        <color theme="1"/>
        <rFont val="微軟正黑體"/>
        <family val="2"/>
        <charset val="136"/>
      </rPr>
      <t>勞保雇主負擔：</t>
    </r>
    <r>
      <rPr>
        <b/>
        <sz val="12"/>
        <color theme="1"/>
        <rFont val="Times New Roman"/>
        <family val="1"/>
      </rPr>
      <t>933</t>
    </r>
    <r>
      <rPr>
        <sz val="12"/>
        <color theme="1"/>
        <rFont val="微軟正黑體"/>
        <family val="2"/>
        <charset val="136"/>
      </rPr>
      <t>元</t>
    </r>
    <r>
      <rPr>
        <sz val="12"/>
        <color theme="1"/>
        <rFont val="Times New Roman"/>
        <family val="1"/>
      </rPr>
      <t>*1</t>
    </r>
    <r>
      <rPr>
        <sz val="12"/>
        <color theme="1"/>
        <rFont val="微軟正黑體"/>
        <family val="2"/>
        <charset val="136"/>
      </rPr>
      <t>人</t>
    </r>
    <r>
      <rPr>
        <sz val="12"/>
        <color theme="1"/>
        <rFont val="Times New Roman"/>
        <family val="1"/>
      </rPr>
      <t>=</t>
    </r>
    <r>
      <rPr>
        <b/>
        <sz val="12"/>
        <color theme="1"/>
        <rFont val="Times New Roman"/>
        <family val="1"/>
      </rPr>
      <t xml:space="preserve">933 </t>
    </r>
    <r>
      <rPr>
        <sz val="12"/>
        <color theme="1"/>
        <rFont val="微軟正黑體"/>
        <family val="2"/>
        <charset val="136"/>
      </rPr>
      <t xml:space="preserve">元
</t>
    </r>
    <r>
      <rPr>
        <sz val="12"/>
        <color theme="1"/>
        <rFont val="Times New Roman"/>
        <family val="1"/>
      </rPr>
      <t>B.</t>
    </r>
    <r>
      <rPr>
        <sz val="12"/>
        <color theme="1"/>
        <rFont val="微軟正黑體"/>
        <family val="2"/>
        <charset val="136"/>
      </rPr>
      <t>勞退雇主負擔：</t>
    </r>
    <r>
      <rPr>
        <b/>
        <sz val="12"/>
        <color theme="1"/>
        <rFont val="Times New Roman"/>
        <family val="1"/>
      </rPr>
      <t>360</t>
    </r>
    <r>
      <rPr>
        <sz val="12"/>
        <color theme="1"/>
        <rFont val="微軟正黑體"/>
        <family val="2"/>
        <charset val="136"/>
      </rPr>
      <t>元</t>
    </r>
    <r>
      <rPr>
        <sz val="12"/>
        <color theme="1"/>
        <rFont val="Times New Roman"/>
        <family val="1"/>
      </rPr>
      <t>*1</t>
    </r>
    <r>
      <rPr>
        <sz val="12"/>
        <color theme="1"/>
        <rFont val="微軟正黑體"/>
        <family val="2"/>
        <charset val="136"/>
      </rPr>
      <t>人</t>
    </r>
    <r>
      <rPr>
        <sz val="12"/>
        <color theme="1"/>
        <rFont val="Times New Roman"/>
        <family val="1"/>
      </rPr>
      <t>=</t>
    </r>
    <r>
      <rPr>
        <b/>
        <sz val="12"/>
        <color theme="1"/>
        <rFont val="Times New Roman"/>
        <family val="1"/>
      </rPr>
      <t>666</t>
    </r>
    <r>
      <rPr>
        <sz val="12"/>
        <color theme="1"/>
        <rFont val="微軟正黑體"/>
        <family val="2"/>
        <charset val="136"/>
      </rPr>
      <t xml:space="preserve">元
</t>
    </r>
    <r>
      <rPr>
        <sz val="12"/>
        <color theme="1"/>
        <rFont val="Times New Roman"/>
        <family val="1"/>
      </rPr>
      <t>C</t>
    </r>
    <r>
      <rPr>
        <sz val="12"/>
        <color theme="1"/>
        <rFont val="微軟正黑體"/>
        <family val="2"/>
        <charset val="136"/>
      </rPr>
      <t>二代補充保費：</t>
    </r>
    <r>
      <rPr>
        <sz val="12"/>
        <color theme="1"/>
        <rFont val="Times New Roman"/>
        <family val="1"/>
      </rPr>
      <t xml:space="preserve"> 10,000</t>
    </r>
    <r>
      <rPr>
        <sz val="12"/>
        <color theme="1"/>
        <rFont val="微軟正黑體"/>
        <family val="2"/>
        <charset val="136"/>
      </rPr>
      <t>元</t>
    </r>
    <r>
      <rPr>
        <sz val="12"/>
        <color theme="1"/>
        <rFont val="Times New Roman"/>
        <family val="1"/>
      </rPr>
      <t>(A)*</t>
    </r>
    <r>
      <rPr>
        <b/>
        <sz val="12"/>
        <color theme="1"/>
        <rFont val="Times New Roman"/>
        <family val="1"/>
      </rPr>
      <t>2.11</t>
    </r>
    <r>
      <rPr>
        <sz val="12"/>
        <color theme="1"/>
        <rFont val="Times New Roman"/>
        <family val="1"/>
      </rPr>
      <t>%=</t>
    </r>
    <r>
      <rPr>
        <b/>
        <sz val="12"/>
        <color theme="1"/>
        <rFont val="Times New Roman"/>
        <family val="1"/>
      </rPr>
      <t>211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微軟正黑體"/>
        <family val="2"/>
        <charset val="136"/>
      </rPr>
      <t>元
合計：</t>
    </r>
    <r>
      <rPr>
        <sz val="12"/>
        <color theme="1"/>
        <rFont val="Times New Roman"/>
        <family val="1"/>
      </rPr>
      <t>((1)+(2))*11</t>
    </r>
    <r>
      <rPr>
        <sz val="12"/>
        <color theme="1"/>
        <rFont val="微軟正黑體"/>
        <family val="2"/>
        <charset val="136"/>
      </rPr>
      <t>月</t>
    </r>
    <r>
      <rPr>
        <sz val="12"/>
        <color theme="1"/>
        <rFont val="Times New Roman"/>
        <family val="1"/>
      </rPr>
      <t>=</t>
    </r>
    <r>
      <rPr>
        <b/>
        <sz val="12"/>
        <color theme="1"/>
        <rFont val="Times New Roman"/>
        <family val="1"/>
      </rPr>
      <t>141,720</t>
    </r>
    <r>
      <rPr>
        <sz val="12"/>
        <color theme="1"/>
        <rFont val="微軟正黑體"/>
        <family val="2"/>
        <charset val="136"/>
      </rPr>
      <t>元</t>
    </r>
    <phoneticPr fontId="3" type="noConversion"/>
  </si>
  <si>
    <r>
      <rPr>
        <sz val="12"/>
        <color rgb="FFFF0000"/>
        <rFont val="微軟正黑體"/>
        <family val="2"/>
        <charset val="136"/>
      </rPr>
      <t>保費對照表請見附件</t>
    </r>
    <r>
      <rPr>
        <sz val="12"/>
        <color rgb="FFFF0000"/>
        <rFont val="Times New Roman"/>
        <family val="1"/>
      </rPr>
      <t>1-1</t>
    </r>
    <r>
      <rPr>
        <sz val="12"/>
        <color rgb="FFFF0000"/>
        <rFont val="微軟正黑體"/>
        <family val="2"/>
        <charset val="136"/>
      </rPr>
      <t>；博士生兼任助理每月薪資至高</t>
    </r>
    <r>
      <rPr>
        <sz val="12"/>
        <color rgb="FFFF0000"/>
        <rFont val="Times New Roman"/>
        <family val="1"/>
      </rPr>
      <t>1</t>
    </r>
    <r>
      <rPr>
        <sz val="12"/>
        <color rgb="FFFF0000"/>
        <rFont val="微軟正黑體"/>
        <family val="2"/>
        <charset val="136"/>
      </rPr>
      <t>萬元（因本項經費為外加預算，建議</t>
    </r>
    <r>
      <rPr>
        <b/>
        <u/>
        <sz val="12"/>
        <color rgb="FFFF0000"/>
        <rFont val="微軟正黑體"/>
        <family val="2"/>
        <charset val="136"/>
      </rPr>
      <t>直接編列</t>
    </r>
    <r>
      <rPr>
        <b/>
        <u/>
        <sz val="12"/>
        <color rgb="FFFF0000"/>
        <rFont val="Times New Roman"/>
        <family val="1"/>
      </rPr>
      <t>1</t>
    </r>
    <r>
      <rPr>
        <b/>
        <u/>
        <sz val="12"/>
        <color rgb="FFFF0000"/>
        <rFont val="微軟正黑體"/>
        <family val="2"/>
        <charset val="136"/>
      </rPr>
      <t>萬元</t>
    </r>
    <r>
      <rPr>
        <sz val="12"/>
        <color rgb="FFFF0000"/>
        <rFont val="Times New Roman"/>
        <family val="1"/>
      </rPr>
      <t xml:space="preserve">)
</t>
    </r>
    <r>
      <rPr>
        <sz val="12"/>
        <color rgb="FFFF0000"/>
        <rFont val="微軟正黑體"/>
        <family val="2"/>
        <charset val="136"/>
      </rPr>
      <t>僅可聘任博士班在學學生（可聘任外校博士班學生），已擔任專任助理者不可再聘認為兼任助理
另須於計畫書載明聘用博士級學生擔任教學或研究助理之期程、及工作內容</t>
    </r>
    <phoneticPr fontId="3" type="noConversion"/>
  </si>
  <si>
    <r>
      <rPr>
        <sz val="14"/>
        <color theme="1"/>
        <rFont val="微軟正黑體"/>
        <family val="2"/>
        <charset val="136"/>
      </rPr>
      <t>本項博士生兼任助理，編列經費為</t>
    </r>
    <r>
      <rPr>
        <b/>
        <u/>
        <sz val="14"/>
        <color theme="1"/>
        <rFont val="微軟正黑體"/>
        <family val="2"/>
        <charset val="136"/>
      </rPr>
      <t>外加</t>
    </r>
    <r>
      <rPr>
        <sz val="14"/>
        <color theme="1"/>
        <rFont val="微軟正黑體"/>
        <family val="2"/>
        <charset val="136"/>
      </rPr>
      <t>，</t>
    </r>
    <r>
      <rPr>
        <b/>
        <sz val="14"/>
        <color theme="1"/>
        <rFont val="微軟正黑體"/>
        <family val="2"/>
        <charset val="136"/>
      </rPr>
      <t>不含在計畫至高編列</t>
    </r>
    <r>
      <rPr>
        <b/>
        <sz val="14"/>
        <color theme="1"/>
        <rFont val="Times New Roman"/>
        <family val="1"/>
      </rPr>
      <t>50</t>
    </r>
    <r>
      <rPr>
        <b/>
        <sz val="14"/>
        <color theme="1"/>
        <rFont val="微軟正黑體"/>
        <family val="2"/>
        <charset val="136"/>
      </rPr>
      <t>萬額度內</t>
    </r>
    <r>
      <rPr>
        <sz val="14"/>
        <color theme="1"/>
        <rFont val="微軟正黑體"/>
        <family val="2"/>
        <charset val="136"/>
      </rPr>
      <t>。</t>
    </r>
    <phoneticPr fontId="3" type="noConversion"/>
  </si>
  <si>
    <r>
      <t>(1)</t>
    </r>
    <r>
      <rPr>
        <sz val="12"/>
        <color theme="1"/>
        <rFont val="微軟正黑體"/>
        <family val="2"/>
        <charset val="136"/>
      </rPr>
      <t>薪資：</t>
    </r>
    <r>
      <rPr>
        <b/>
        <sz val="12"/>
        <color rgb="FFFF0000"/>
        <rFont val="Times New Roman"/>
        <family val="1"/>
      </rPr>
      <t>190</t>
    </r>
    <r>
      <rPr>
        <b/>
        <sz val="12"/>
        <color rgb="FFFF0000"/>
        <rFont val="微軟正黑體"/>
        <family val="2"/>
        <charset val="136"/>
      </rPr>
      <t>元</t>
    </r>
    <r>
      <rPr>
        <sz val="12"/>
        <color theme="1"/>
        <rFont val="Times New Roman"/>
        <family val="1"/>
      </rPr>
      <t>*</t>
    </r>
    <r>
      <rPr>
        <b/>
        <sz val="12"/>
        <color rgb="FF0000FF"/>
        <rFont val="Times New Roman"/>
        <family val="1"/>
      </rPr>
      <t>44</t>
    </r>
    <r>
      <rPr>
        <sz val="12"/>
        <color theme="1"/>
        <rFont val="微軟正黑體"/>
        <family val="2"/>
        <charset val="136"/>
      </rPr>
      <t>小時</t>
    </r>
    <r>
      <rPr>
        <sz val="12"/>
        <color theme="1"/>
        <rFont val="Times New Roman"/>
        <family val="1"/>
      </rPr>
      <t>=8,360</t>
    </r>
    <r>
      <rPr>
        <sz val="12"/>
        <color theme="1"/>
        <rFont val="微軟正黑體"/>
        <family val="2"/>
        <charset val="136"/>
      </rPr>
      <t xml:space="preserve">元
</t>
    </r>
    <r>
      <rPr>
        <sz val="12"/>
        <color theme="1"/>
        <rFont val="Times New Roman"/>
        <family val="1"/>
      </rPr>
      <t>(2)</t>
    </r>
    <r>
      <rPr>
        <sz val="12"/>
        <color theme="1"/>
        <rFont val="微軟正黑體"/>
        <family val="2"/>
        <charset val="136"/>
      </rPr>
      <t>保費：</t>
    </r>
    <r>
      <rPr>
        <sz val="12"/>
        <color theme="1"/>
        <rFont val="Times New Roman"/>
        <family val="1"/>
      </rPr>
      <t>A+B+C=</t>
    </r>
    <r>
      <rPr>
        <b/>
        <sz val="12"/>
        <color rgb="FF0000FF"/>
        <rFont val="Times New Roman"/>
        <family val="1"/>
      </rPr>
      <t>1,631</t>
    </r>
    <r>
      <rPr>
        <sz val="12"/>
        <color theme="1"/>
        <rFont val="微軟正黑體"/>
        <family val="2"/>
        <charset val="136"/>
      </rPr>
      <t xml:space="preserve">元
</t>
    </r>
    <r>
      <rPr>
        <sz val="12"/>
        <color theme="1"/>
        <rFont val="Times New Roman"/>
        <family val="1"/>
      </rPr>
      <t>A</t>
    </r>
    <r>
      <rPr>
        <sz val="12"/>
        <color theme="1"/>
        <rFont val="微軟正黑體"/>
        <family val="2"/>
        <charset val="136"/>
      </rPr>
      <t>勞保雇主負擔：</t>
    </r>
    <r>
      <rPr>
        <b/>
        <sz val="12"/>
        <color rgb="FF0000FF"/>
        <rFont val="Times New Roman"/>
        <family val="1"/>
      </rPr>
      <t>933</t>
    </r>
    <r>
      <rPr>
        <sz val="12"/>
        <color theme="1"/>
        <rFont val="微軟正黑體"/>
        <family val="2"/>
        <charset val="136"/>
      </rPr>
      <t xml:space="preserve">元
</t>
    </r>
    <r>
      <rPr>
        <sz val="12"/>
        <color theme="1"/>
        <rFont val="Times New Roman"/>
        <family val="1"/>
      </rPr>
      <t>B</t>
    </r>
    <r>
      <rPr>
        <sz val="12"/>
        <color theme="1"/>
        <rFont val="微軟正黑體"/>
        <family val="2"/>
        <charset val="136"/>
      </rPr>
      <t>勞退雇主負擔：</t>
    </r>
    <r>
      <rPr>
        <b/>
        <sz val="12"/>
        <color rgb="FF0000FF"/>
        <rFont val="Times New Roman"/>
        <family val="1"/>
      </rPr>
      <t>522</t>
    </r>
    <r>
      <rPr>
        <sz val="12"/>
        <color theme="1"/>
        <rFont val="微軟正黑體"/>
        <family val="2"/>
        <charset val="136"/>
      </rPr>
      <t xml:space="preserve">元
</t>
    </r>
    <r>
      <rPr>
        <sz val="12"/>
        <color theme="1"/>
        <rFont val="Times New Roman"/>
        <family val="1"/>
      </rPr>
      <t>C</t>
    </r>
    <r>
      <rPr>
        <sz val="12"/>
        <color theme="1"/>
        <rFont val="微軟正黑體"/>
        <family val="2"/>
        <charset val="136"/>
      </rPr>
      <t>二代補充保費</t>
    </r>
    <r>
      <rPr>
        <sz val="12"/>
        <color theme="1"/>
        <rFont val="Times New Roman"/>
        <family val="1"/>
      </rPr>
      <t>=</t>
    </r>
    <r>
      <rPr>
        <b/>
        <sz val="12"/>
        <color theme="1"/>
        <rFont val="Times New Roman"/>
        <family val="1"/>
      </rPr>
      <t>8,052</t>
    </r>
    <r>
      <rPr>
        <sz val="12"/>
        <color theme="1"/>
        <rFont val="微軟正黑體"/>
        <family val="2"/>
        <charset val="136"/>
      </rPr>
      <t>元</t>
    </r>
    <r>
      <rPr>
        <sz val="12"/>
        <color theme="1"/>
        <rFont val="Times New Roman"/>
        <family val="1"/>
      </rPr>
      <t>(A)*</t>
    </r>
    <r>
      <rPr>
        <b/>
        <sz val="12"/>
        <color theme="1"/>
        <rFont val="Times New Roman"/>
        <family val="1"/>
      </rPr>
      <t>2.11</t>
    </r>
    <r>
      <rPr>
        <sz val="12"/>
        <color theme="1"/>
        <rFont val="Times New Roman"/>
        <family val="1"/>
      </rPr>
      <t>%=</t>
    </r>
    <r>
      <rPr>
        <b/>
        <sz val="12"/>
        <color rgb="FF0000FF"/>
        <rFont val="Times New Roman"/>
        <family val="1"/>
      </rPr>
      <t>176</t>
    </r>
    <r>
      <rPr>
        <sz val="12"/>
        <color theme="1"/>
        <rFont val="微軟正黑體"/>
        <family val="2"/>
        <charset val="136"/>
      </rPr>
      <t>元
合計：</t>
    </r>
    <r>
      <rPr>
        <sz val="12"/>
        <color theme="1"/>
        <rFont val="Times New Roman"/>
        <family val="1"/>
      </rPr>
      <t>((1)+(2))*11</t>
    </r>
    <r>
      <rPr>
        <sz val="12"/>
        <color theme="1"/>
        <rFont val="微軟正黑體"/>
        <family val="2"/>
        <charset val="136"/>
      </rPr>
      <t>月</t>
    </r>
    <r>
      <rPr>
        <sz val="12"/>
        <color theme="1"/>
        <rFont val="Times New Roman"/>
        <family val="1"/>
      </rPr>
      <t>=</t>
    </r>
    <r>
      <rPr>
        <b/>
        <sz val="12"/>
        <color theme="1"/>
        <rFont val="Times New Roman"/>
        <family val="1"/>
      </rPr>
      <t>109,901</t>
    </r>
    <r>
      <rPr>
        <sz val="12"/>
        <color theme="1"/>
        <rFont val="微軟正黑體"/>
        <family val="2"/>
        <charset val="136"/>
      </rPr>
      <t>元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</si>
</sst>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);[Red]\(#,##0\)"/>
    <numFmt numFmtId="177" formatCode="#,##0_ "/>
    <numFmt numFmtId="178" formatCode="#&quot;小時&quot;"/>
    <numFmt numFmtId="179" formatCode="#&quot;元&quot;"/>
  </numFmts>
  <fonts count="60" x14ac:knownFonts="1">
    <font>
      <sz val="12"/>
      <color theme="1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rgb="FFFF0000"/>
      <name val="細明體"/>
      <family val="3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0.5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FF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  <charset val="136"/>
    </font>
    <font>
      <sz val="12"/>
      <color rgb="FF0000FF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sz val="12"/>
      <color rgb="FF00B0F0"/>
      <name val="Times New Roman"/>
      <family val="1"/>
    </font>
    <font>
      <sz val="12"/>
      <color rgb="FFFF0000"/>
      <name val="標楷體"/>
      <family val="4"/>
      <charset val="136"/>
    </font>
    <font>
      <b/>
      <sz val="14"/>
      <color theme="1"/>
      <name val="Times New Roman"/>
      <family val="4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Times New Roman"/>
      <family val="4"/>
    </font>
    <font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theme="0" tint="-0.499984740745262"/>
      <name val="Times New Roman"/>
      <family val="1"/>
    </font>
    <font>
      <b/>
      <sz val="12"/>
      <color theme="1"/>
      <name val="Times New Roman"/>
      <family val="4"/>
      <charset val="136"/>
    </font>
    <font>
      <b/>
      <sz val="12"/>
      <color rgb="FF00B0F0"/>
      <name val="Times New Roman"/>
      <family val="1"/>
    </font>
    <font>
      <b/>
      <sz val="12"/>
      <color rgb="FF00B0F0"/>
      <name val="標楷體"/>
      <family val="4"/>
      <charset val="136"/>
    </font>
    <font>
      <b/>
      <sz val="12"/>
      <color theme="0" tint="-0.499984740745262"/>
      <name val="Times New Roman"/>
      <family val="1"/>
    </font>
    <font>
      <b/>
      <sz val="12"/>
      <color theme="0" tint="-0.499984740745262"/>
      <name val="標楷體"/>
      <family val="4"/>
      <charset val="136"/>
    </font>
    <font>
      <sz val="12"/>
      <color rgb="FF00B0F0"/>
      <name val="標楷體"/>
      <family val="4"/>
      <charset val="136"/>
    </font>
    <font>
      <strike/>
      <sz val="12"/>
      <color rgb="FFFF0000"/>
      <name val="Times New Roman"/>
      <family val="1"/>
    </font>
    <font>
      <b/>
      <sz val="12"/>
      <color theme="0" tint="-0.499984740745262"/>
      <name val="細明體"/>
      <family val="3"/>
      <charset val="136"/>
    </font>
    <font>
      <b/>
      <sz val="12"/>
      <color theme="0" tint="-0.499984740745262"/>
      <name val="Times New Roman"/>
      <family val="4"/>
      <charset val="136"/>
    </font>
    <font>
      <b/>
      <sz val="14"/>
      <color rgb="FFFF0000"/>
      <name val="Times New Roman"/>
      <family val="1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微軟正黑體"/>
      <family val="2"/>
      <charset val="136"/>
    </font>
    <font>
      <b/>
      <sz val="14"/>
      <color rgb="FF0000FF"/>
      <name val="Times New Roman"/>
      <family val="1"/>
    </font>
    <font>
      <b/>
      <sz val="14"/>
      <color theme="1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u/>
      <sz val="12"/>
      <color theme="1"/>
      <name val="微軟正黑體"/>
      <family val="2"/>
      <charset val="136"/>
    </font>
    <font>
      <u/>
      <sz val="12"/>
      <color theme="10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u/>
      <sz val="12"/>
      <color rgb="FFFF0000"/>
      <name val="微軟正黑體"/>
      <family val="2"/>
      <charset val="136"/>
    </font>
    <font>
      <b/>
      <u/>
      <sz val="14"/>
      <color theme="1"/>
      <name val="微軟正黑體"/>
      <family val="2"/>
      <charset val="136"/>
    </font>
    <font>
      <b/>
      <u/>
      <sz val="12"/>
      <color theme="1"/>
      <name val="Times New Roman"/>
      <family val="1"/>
    </font>
    <font>
      <u/>
      <sz val="12"/>
      <color theme="10"/>
      <name val="Times New Roman"/>
      <family val="1"/>
    </font>
    <font>
      <b/>
      <u/>
      <sz val="12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vertical="center" wrapText="1"/>
    </xf>
    <xf numFmtId="0" fontId="7" fillId="2" borderId="2" xfId="0" applyFont="1" applyFill="1" applyBorder="1" applyAlignment="1" applyProtection="1">
      <alignment horizontal="center" vertical="center" wrapText="1" readingOrder="1"/>
    </xf>
    <xf numFmtId="0" fontId="4" fillId="2" borderId="2" xfId="0" applyFont="1" applyFill="1" applyBorder="1" applyAlignment="1" applyProtection="1">
      <alignment horizontal="center" vertical="center" wrapText="1" readingOrder="1"/>
    </xf>
    <xf numFmtId="0" fontId="8" fillId="0" borderId="0" xfId="0" applyFont="1" applyBorder="1">
      <alignment vertical="center"/>
    </xf>
    <xf numFmtId="176" fontId="4" fillId="0" borderId="3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vertical="center"/>
    </xf>
    <xf numFmtId="176" fontId="4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3" fontId="9" fillId="3" borderId="2" xfId="0" applyNumberFormat="1" applyFont="1" applyFill="1" applyBorder="1" applyAlignment="1" applyProtection="1">
      <alignment vertical="center" wrapText="1"/>
      <protection locked="0"/>
    </xf>
    <xf numFmtId="176" fontId="4" fillId="3" borderId="2" xfId="0" applyNumberFormat="1" applyFont="1" applyFill="1" applyBorder="1" applyAlignment="1" applyProtection="1">
      <alignment horizontal="right" vertical="center" wrapText="1"/>
      <protection locked="0"/>
    </xf>
    <xf numFmtId="176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76" fontId="9" fillId="3" borderId="2" xfId="0" applyNumberFormat="1" applyFont="1" applyFill="1" applyBorder="1" applyAlignment="1" applyProtection="1">
      <alignment horizontal="right" vertical="center"/>
    </xf>
    <xf numFmtId="0" fontId="4" fillId="3" borderId="2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176" fontId="10" fillId="0" borderId="2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9" fillId="4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2" xfId="0" applyFont="1" applyFill="1" applyBorder="1">
      <alignment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>
      <alignment vertical="center"/>
    </xf>
    <xf numFmtId="0" fontId="4" fillId="0" borderId="0" xfId="0" applyFont="1" applyFill="1">
      <alignment vertical="center"/>
    </xf>
    <xf numFmtId="0" fontId="11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176" fontId="4" fillId="0" borderId="2" xfId="0" applyNumberFormat="1" applyFont="1" applyBorder="1">
      <alignment vertical="center"/>
    </xf>
    <xf numFmtId="176" fontId="13" fillId="0" borderId="3" xfId="0" applyNumberFormat="1" applyFont="1" applyBorder="1" applyAlignment="1">
      <alignment horizontal="right" vertical="center"/>
    </xf>
    <xf numFmtId="176" fontId="13" fillId="0" borderId="3" xfId="0" applyNumberFormat="1" applyFont="1" applyBorder="1" applyAlignment="1">
      <alignment horizontal="center" vertical="center"/>
    </xf>
    <xf numFmtId="176" fontId="13" fillId="0" borderId="3" xfId="0" applyNumberFormat="1" applyFont="1" applyBorder="1">
      <alignment vertical="center"/>
    </xf>
    <xf numFmtId="3" fontId="13" fillId="0" borderId="3" xfId="0" applyNumberFormat="1" applyFont="1" applyBorder="1" applyAlignment="1" applyProtection="1">
      <alignment horizontal="left" vertical="top" wrapText="1"/>
      <protection locked="0"/>
    </xf>
    <xf numFmtId="3" fontId="7" fillId="0" borderId="2" xfId="0" applyNumberFormat="1" applyFont="1" applyFill="1" applyBorder="1" applyAlignment="1" applyProtection="1">
      <alignment horizontal="left" vertical="top" wrapText="1"/>
      <protection locked="0"/>
    </xf>
    <xf numFmtId="176" fontId="13" fillId="0" borderId="3" xfId="0" applyNumberFormat="1" applyFont="1" applyFill="1" applyBorder="1" applyAlignment="1">
      <alignment horizontal="right" vertical="center"/>
    </xf>
    <xf numFmtId="3" fontId="9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3" borderId="2" xfId="0" applyFont="1" applyFill="1" applyBorder="1">
      <alignment vertical="center"/>
    </xf>
    <xf numFmtId="3" fontId="9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9" fillId="4" borderId="2" xfId="0" applyNumberFormat="1" applyFont="1" applyFill="1" applyBorder="1" applyAlignment="1" applyProtection="1">
      <alignment vertical="center" wrapText="1"/>
      <protection locked="0"/>
    </xf>
    <xf numFmtId="0" fontId="13" fillId="0" borderId="2" xfId="0" applyFont="1" applyBorder="1" applyAlignment="1">
      <alignment vertical="center" wrapText="1"/>
    </xf>
    <xf numFmtId="177" fontId="9" fillId="3" borderId="2" xfId="0" applyNumberFormat="1" applyFont="1" applyFill="1" applyBorder="1" applyAlignment="1" applyProtection="1">
      <alignment vertical="center"/>
      <protection locked="0"/>
    </xf>
    <xf numFmtId="0" fontId="9" fillId="3" borderId="2" xfId="0" applyFont="1" applyFill="1" applyBorder="1" applyAlignment="1" applyProtection="1">
      <alignment vertical="center"/>
      <protection locked="0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176" fontId="21" fillId="6" borderId="2" xfId="0" applyNumberFormat="1" applyFont="1" applyFill="1" applyBorder="1">
      <alignment vertical="center"/>
    </xf>
    <xf numFmtId="0" fontId="21" fillId="6" borderId="2" xfId="0" applyFont="1" applyFill="1" applyBorder="1">
      <alignment vertical="center"/>
    </xf>
    <xf numFmtId="1" fontId="21" fillId="6" borderId="2" xfId="0" applyNumberFormat="1" applyFont="1" applyFill="1" applyBorder="1">
      <alignment vertical="center"/>
    </xf>
    <xf numFmtId="41" fontId="21" fillId="6" borderId="2" xfId="0" applyNumberFormat="1" applyFont="1" applyFill="1" applyBorder="1">
      <alignment vertical="center"/>
    </xf>
    <xf numFmtId="176" fontId="4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" fontId="4" fillId="2" borderId="2" xfId="0" applyNumberFormat="1" applyFont="1" applyFill="1" applyBorder="1">
      <alignment vertical="center"/>
    </xf>
    <xf numFmtId="0" fontId="28" fillId="0" borderId="0" xfId="0" applyFont="1">
      <alignment vertical="center"/>
    </xf>
    <xf numFmtId="0" fontId="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26" fillId="0" borderId="9" xfId="0" applyFont="1" applyBorder="1">
      <alignment vertical="center"/>
    </xf>
    <xf numFmtId="0" fontId="34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178" fontId="4" fillId="2" borderId="9" xfId="0" applyNumberFormat="1" applyFont="1" applyFill="1" applyBorder="1" applyAlignment="1">
      <alignment horizontal="center" vertical="center"/>
    </xf>
    <xf numFmtId="179" fontId="4" fillId="2" borderId="9" xfId="0" applyNumberFormat="1" applyFont="1" applyFill="1" applyBorder="1" applyAlignment="1">
      <alignment horizontal="right" vertical="center"/>
    </xf>
    <xf numFmtId="179" fontId="4" fillId="2" borderId="2" xfId="0" applyNumberFormat="1" applyFont="1" applyFill="1" applyBorder="1" applyAlignment="1">
      <alignment horizontal="right" vertical="center"/>
    </xf>
    <xf numFmtId="178" fontId="4" fillId="6" borderId="2" xfId="0" applyNumberFormat="1" applyFont="1" applyFill="1" applyBorder="1" applyAlignment="1">
      <alignment horizontal="center" vertical="center"/>
    </xf>
    <xf numFmtId="179" fontId="4" fillId="6" borderId="2" xfId="0" applyNumberFormat="1" applyFont="1" applyFill="1" applyBorder="1">
      <alignment vertical="center"/>
    </xf>
    <xf numFmtId="178" fontId="4" fillId="2" borderId="2" xfId="0" applyNumberFormat="1" applyFont="1" applyFill="1" applyBorder="1" applyAlignment="1">
      <alignment horizontal="center" vertical="center"/>
    </xf>
    <xf numFmtId="179" fontId="4" fillId="2" borderId="2" xfId="0" applyNumberFormat="1" applyFont="1" applyFill="1" applyBorder="1">
      <alignment vertical="center"/>
    </xf>
    <xf numFmtId="179" fontId="4" fillId="6" borderId="9" xfId="0" applyNumberFormat="1" applyFont="1" applyFill="1" applyBorder="1" applyAlignment="1">
      <alignment horizontal="right" vertical="center"/>
    </xf>
    <xf numFmtId="179" fontId="4" fillId="6" borderId="2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>
      <alignment vertical="center"/>
    </xf>
    <xf numFmtId="179" fontId="4" fillId="0" borderId="0" xfId="0" applyNumberFormat="1" applyFont="1" applyFill="1" applyBorder="1" applyAlignment="1">
      <alignment vertical="center"/>
    </xf>
    <xf numFmtId="178" fontId="35" fillId="0" borderId="0" xfId="0" applyNumberFormat="1" applyFont="1" applyFill="1" applyBorder="1" applyAlignment="1">
      <alignment horizontal="center" vertical="center"/>
    </xf>
    <xf numFmtId="179" fontId="35" fillId="0" borderId="0" xfId="0" applyNumberFormat="1" applyFont="1" applyFill="1" applyBorder="1">
      <alignment vertical="center"/>
    </xf>
    <xf numFmtId="178" fontId="36" fillId="0" borderId="0" xfId="0" applyNumberFormat="1" applyFont="1" applyFill="1" applyBorder="1" applyAlignment="1">
      <alignment horizontal="left" vertical="center"/>
    </xf>
    <xf numFmtId="0" fontId="28" fillId="0" borderId="0" xfId="0" applyFont="1" applyFill="1" applyBorder="1">
      <alignment vertical="center"/>
    </xf>
    <xf numFmtId="178" fontId="28" fillId="0" borderId="0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left" vertical="center" indent="1"/>
    </xf>
    <xf numFmtId="0" fontId="9" fillId="5" borderId="2" xfId="0" applyFont="1" applyFill="1" applyBorder="1" applyAlignment="1">
      <alignment horizontal="center" vertical="center" wrapText="1"/>
    </xf>
    <xf numFmtId="178" fontId="4" fillId="6" borderId="9" xfId="0" applyNumberFormat="1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 wrapText="1" readingOrder="1"/>
    </xf>
    <xf numFmtId="0" fontId="4" fillId="6" borderId="2" xfId="0" applyFont="1" applyFill="1" applyBorder="1" applyAlignment="1" applyProtection="1">
      <alignment horizontal="center" vertical="center" wrapText="1" readingOrder="1"/>
    </xf>
    <xf numFmtId="176" fontId="21" fillId="9" borderId="2" xfId="0" applyNumberFormat="1" applyFont="1" applyFill="1" applyBorder="1">
      <alignment vertical="center"/>
    </xf>
    <xf numFmtId="0" fontId="21" fillId="9" borderId="2" xfId="0" applyFont="1" applyFill="1" applyBorder="1">
      <alignment vertical="center"/>
    </xf>
    <xf numFmtId="1" fontId="21" fillId="9" borderId="2" xfId="0" applyNumberFormat="1" applyFont="1" applyFill="1" applyBorder="1">
      <alignment vertical="center"/>
    </xf>
    <xf numFmtId="41" fontId="21" fillId="9" borderId="2" xfId="0" applyNumberFormat="1" applyFont="1" applyFill="1" applyBorder="1">
      <alignment vertical="center"/>
    </xf>
    <xf numFmtId="176" fontId="4" fillId="8" borderId="2" xfId="0" applyNumberFormat="1" applyFont="1" applyFill="1" applyBorder="1">
      <alignment vertical="center"/>
    </xf>
    <xf numFmtId="0" fontId="4" fillId="8" borderId="2" xfId="0" applyFont="1" applyFill="1" applyBorder="1">
      <alignment vertical="center"/>
    </xf>
    <xf numFmtId="1" fontId="4" fillId="8" borderId="2" xfId="0" applyNumberFormat="1" applyFont="1" applyFill="1" applyBorder="1">
      <alignment vertical="center"/>
    </xf>
    <xf numFmtId="41" fontId="4" fillId="2" borderId="2" xfId="0" applyNumberFormat="1" applyFont="1" applyFill="1" applyBorder="1">
      <alignment vertical="center"/>
    </xf>
    <xf numFmtId="41" fontId="4" fillId="8" borderId="2" xfId="0" applyNumberFormat="1" applyFont="1" applyFill="1" applyBorder="1">
      <alignment vertical="center"/>
    </xf>
    <xf numFmtId="0" fontId="39" fillId="0" borderId="0" xfId="0" applyFont="1">
      <alignment vertical="center"/>
    </xf>
    <xf numFmtId="0" fontId="19" fillId="0" borderId="0" xfId="0" applyFont="1" applyFill="1" applyAlignment="1">
      <alignment vertical="center" wrapText="1"/>
    </xf>
    <xf numFmtId="179" fontId="4" fillId="6" borderId="2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readingOrder="1"/>
    </xf>
    <xf numFmtId="0" fontId="9" fillId="0" borderId="2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176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2" xfId="0" applyNumberFormat="1" applyFont="1" applyFill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readingOrder="1"/>
    </xf>
    <xf numFmtId="176" fontId="9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9" fillId="7" borderId="4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 readingOrder="1"/>
    </xf>
    <xf numFmtId="0" fontId="2" fillId="9" borderId="1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176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2" xfId="0" applyNumberFormat="1" applyFont="1" applyFill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horizontal="center" vertical="center"/>
    </xf>
    <xf numFmtId="3" fontId="9" fillId="4" borderId="5" xfId="0" applyNumberFormat="1" applyFont="1" applyFill="1" applyBorder="1" applyAlignment="1" applyProtection="1">
      <alignment horizontal="left" vertical="center"/>
      <protection locked="0"/>
    </xf>
    <xf numFmtId="3" fontId="9" fillId="3" borderId="5" xfId="0" applyNumberFormat="1" applyFont="1" applyFill="1" applyBorder="1" applyAlignment="1" applyProtection="1">
      <alignment horizontal="left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left" vertical="center"/>
    </xf>
    <xf numFmtId="3" fontId="9" fillId="3" borderId="2" xfId="0" applyNumberFormat="1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readingOrder="1"/>
    </xf>
    <xf numFmtId="0" fontId="9" fillId="0" borderId="2" xfId="0" applyFont="1" applyFill="1" applyBorder="1" applyAlignment="1" applyProtection="1">
      <alignment horizontal="center" vertical="top" wrapText="1"/>
      <protection locked="0"/>
    </xf>
    <xf numFmtId="3" fontId="4" fillId="0" borderId="2" xfId="0" applyNumberFormat="1" applyFont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176" fontId="4" fillId="8" borderId="5" xfId="0" applyNumberFormat="1" applyFont="1" applyFill="1" applyBorder="1" applyAlignment="1">
      <alignment horizontal="right" vertical="center"/>
    </xf>
    <xf numFmtId="176" fontId="4" fillId="8" borderId="6" xfId="0" applyNumberFormat="1" applyFont="1" applyFill="1" applyBorder="1" applyAlignment="1">
      <alignment horizontal="right" vertical="center"/>
    </xf>
    <xf numFmtId="177" fontId="21" fillId="6" borderId="2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176" fontId="21" fillId="6" borderId="2" xfId="0" applyNumberFormat="1" applyFont="1" applyFill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right" vertical="center"/>
    </xf>
    <xf numFmtId="176" fontId="4" fillId="2" borderId="5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21" fillId="9" borderId="5" xfId="0" applyNumberFormat="1" applyFont="1" applyFill="1" applyBorder="1" applyAlignment="1">
      <alignment horizontal="right" vertical="center"/>
    </xf>
    <xf numFmtId="176" fontId="21" fillId="9" borderId="6" xfId="0" applyNumberFormat="1" applyFont="1" applyFill="1" applyBorder="1" applyAlignment="1">
      <alignment horizontal="right" vertical="center"/>
    </xf>
    <xf numFmtId="179" fontId="4" fillId="0" borderId="7" xfId="0" applyNumberFormat="1" applyFont="1" applyBorder="1" applyAlignment="1">
      <alignment horizontal="right" vertical="center"/>
    </xf>
    <xf numFmtId="179" fontId="4" fillId="0" borderId="10" xfId="0" applyNumberFormat="1" applyFont="1" applyBorder="1" applyAlignment="1">
      <alignment horizontal="right" vertical="center"/>
    </xf>
    <xf numFmtId="179" fontId="4" fillId="0" borderId="9" xfId="0" applyNumberFormat="1" applyFont="1" applyBorder="1" applyAlignment="1">
      <alignment horizontal="right" vertical="center"/>
    </xf>
    <xf numFmtId="179" fontId="4" fillId="2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179" fontId="4" fillId="6" borderId="2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/>
    </xf>
    <xf numFmtId="0" fontId="29" fillId="7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37" fillId="7" borderId="1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6" borderId="7" xfId="0" applyNumberFormat="1" applyFont="1" applyFill="1" applyBorder="1" applyAlignment="1">
      <alignment horizontal="center" vertical="center"/>
    </xf>
    <xf numFmtId="179" fontId="4" fillId="6" borderId="10" xfId="0" applyNumberFormat="1" applyFont="1" applyFill="1" applyBorder="1" applyAlignment="1">
      <alignment horizontal="center" vertical="center"/>
    </xf>
    <xf numFmtId="179" fontId="4" fillId="6" borderId="9" xfId="0" applyNumberFormat="1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179" fontId="4" fillId="2" borderId="7" xfId="0" applyNumberFormat="1" applyFont="1" applyFill="1" applyBorder="1" applyAlignment="1">
      <alignment horizontal="center" vertical="center"/>
    </xf>
    <xf numFmtId="179" fontId="4" fillId="2" borderId="10" xfId="0" applyNumberFormat="1" applyFont="1" applyFill="1" applyBorder="1" applyAlignment="1">
      <alignment horizontal="center" vertical="center"/>
    </xf>
    <xf numFmtId="179" fontId="4" fillId="2" borderId="9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4" fillId="0" borderId="2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3" fontId="4" fillId="0" borderId="2" xfId="0" applyNumberFormat="1" applyFont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Alignment="1">
      <alignment horizontal="left" vertical="center"/>
    </xf>
    <xf numFmtId="0" fontId="58" fillId="0" borderId="2" xfId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3" fontId="14" fillId="0" borderId="2" xfId="0" applyNumberFormat="1" applyFont="1" applyFill="1" applyBorder="1" applyAlignment="1" applyProtection="1">
      <alignment horizontal="left" vertical="top" wrapText="1"/>
      <protection locked="0"/>
    </xf>
    <xf numFmtId="0" fontId="11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4" fillId="0" borderId="0" xfId="0" applyFont="1" applyFill="1">
      <alignment vertical="center"/>
    </xf>
    <xf numFmtId="0" fontId="58" fillId="0" borderId="0" xfId="1" applyFont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gbas.gov.tw/News_Content.aspx?n=1523&amp;s=232763" TargetMode="External"/><Relationship Id="rId1" Type="http://schemas.openxmlformats.org/officeDocument/2006/relationships/hyperlink" Target="https://law.dgbas.gov.tw/LawContent.aspx?id=FL00075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7B761-3C7C-4D52-8E6D-397D65EE2D9C}">
  <dimension ref="A1:L62"/>
  <sheetViews>
    <sheetView tabSelected="1" topLeftCell="B29" zoomScaleNormal="100" workbookViewId="0">
      <selection activeCell="K36" sqref="K36"/>
    </sheetView>
  </sheetViews>
  <sheetFormatPr defaultColWidth="9" defaultRowHeight="15.75" x14ac:dyDescent="0.25"/>
  <cols>
    <col min="1" max="1" width="7.375" style="1" hidden="1" customWidth="1"/>
    <col min="2" max="2" width="8.625" style="51" customWidth="1"/>
    <col min="3" max="3" width="13.625" style="51" customWidth="1"/>
    <col min="4" max="4" width="9.875" style="51" customWidth="1"/>
    <col min="5" max="5" width="10.125" style="51" customWidth="1"/>
    <col min="6" max="6" width="4.375" style="51" customWidth="1"/>
    <col min="7" max="7" width="10" style="52" customWidth="1"/>
    <col min="8" max="8" width="1.5" style="53" hidden="1" customWidth="1"/>
    <col min="9" max="9" width="48.625" style="51" customWidth="1"/>
    <col min="10" max="10" width="40.5" style="1" customWidth="1"/>
    <col min="11" max="11" width="37.375" style="1" customWidth="1"/>
    <col min="12" max="12" width="60.625" style="55" customWidth="1"/>
    <col min="13" max="16384" width="9" style="1"/>
  </cols>
  <sheetData>
    <row r="1" spans="1:12" ht="43.5" customHeight="1" x14ac:dyDescent="0.25">
      <c r="A1" s="131" t="s">
        <v>26</v>
      </c>
      <c r="B1" s="131"/>
      <c r="C1" s="131"/>
      <c r="D1" s="131"/>
      <c r="E1" s="131"/>
      <c r="F1" s="131"/>
      <c r="G1" s="131"/>
      <c r="H1" s="131"/>
      <c r="I1" s="131"/>
      <c r="J1" s="131"/>
      <c r="L1" s="183"/>
    </row>
    <row r="2" spans="1:12" s="5" customFormat="1" ht="46.9" customHeight="1" x14ac:dyDescent="0.25">
      <c r="A2" s="132" t="s">
        <v>27</v>
      </c>
      <c r="B2" s="132"/>
      <c r="C2" s="132"/>
      <c r="D2" s="132"/>
      <c r="E2" s="107" t="s">
        <v>28</v>
      </c>
      <c r="F2" s="107" t="s">
        <v>29</v>
      </c>
      <c r="G2" s="3" t="s">
        <v>30</v>
      </c>
      <c r="H2" s="4" t="s">
        <v>31</v>
      </c>
      <c r="I2" s="3" t="s">
        <v>32</v>
      </c>
      <c r="J2" s="107" t="s">
        <v>33</v>
      </c>
      <c r="L2" s="183"/>
    </row>
    <row r="3" spans="1:12" s="7" customFormat="1" ht="63" customHeight="1" x14ac:dyDescent="0.25">
      <c r="A3" s="133"/>
      <c r="B3" s="118" t="s">
        <v>34</v>
      </c>
      <c r="C3" s="119" t="s">
        <v>35</v>
      </c>
      <c r="D3" s="109" t="s">
        <v>36</v>
      </c>
      <c r="E3" s="114">
        <v>12000</v>
      </c>
      <c r="F3" s="120">
        <v>12</v>
      </c>
      <c r="G3" s="121">
        <f>(E3+E4)*F3</f>
        <v>147036</v>
      </c>
      <c r="H3" s="6"/>
      <c r="I3" s="134" t="s">
        <v>37</v>
      </c>
      <c r="J3" s="184" t="s">
        <v>38</v>
      </c>
      <c r="K3" s="129"/>
      <c r="L3" s="185"/>
    </row>
    <row r="4" spans="1:12" s="7" customFormat="1" ht="51" customHeight="1" x14ac:dyDescent="0.25">
      <c r="A4" s="133"/>
      <c r="B4" s="118"/>
      <c r="C4" s="119"/>
      <c r="D4" s="109" t="s">
        <v>39</v>
      </c>
      <c r="E4" s="110">
        <v>253</v>
      </c>
      <c r="F4" s="120"/>
      <c r="G4" s="121"/>
      <c r="H4" s="6"/>
      <c r="I4" s="134"/>
      <c r="J4" s="135"/>
      <c r="K4" s="129"/>
      <c r="L4" s="8"/>
    </row>
    <row r="5" spans="1:12" s="10" customFormat="1" ht="59.25" customHeight="1" x14ac:dyDescent="0.25">
      <c r="A5" s="133"/>
      <c r="B5" s="118"/>
      <c r="C5" s="119" t="s">
        <v>40</v>
      </c>
      <c r="D5" s="109" t="s">
        <v>36</v>
      </c>
      <c r="E5" s="110">
        <v>5000</v>
      </c>
      <c r="F5" s="120">
        <v>11</v>
      </c>
      <c r="G5" s="121">
        <f>(E5+E6)*F5</f>
        <v>70389</v>
      </c>
      <c r="H5" s="6"/>
      <c r="I5" s="122" t="s">
        <v>41</v>
      </c>
      <c r="J5" s="186" t="s">
        <v>42</v>
      </c>
      <c r="K5" s="130" t="s">
        <v>43</v>
      </c>
      <c r="L5" s="9"/>
    </row>
    <row r="6" spans="1:12" s="10" customFormat="1" ht="62.25" customHeight="1" x14ac:dyDescent="0.25">
      <c r="A6" s="133"/>
      <c r="B6" s="118"/>
      <c r="C6" s="119"/>
      <c r="D6" s="109" t="s">
        <v>39</v>
      </c>
      <c r="E6" s="110">
        <v>1399</v>
      </c>
      <c r="F6" s="120"/>
      <c r="G6" s="121"/>
      <c r="H6" s="11"/>
      <c r="I6" s="122"/>
      <c r="J6" s="187"/>
      <c r="K6" s="130"/>
      <c r="L6" s="9"/>
    </row>
    <row r="7" spans="1:12" s="7" customFormat="1" ht="21" customHeight="1" x14ac:dyDescent="0.25">
      <c r="A7" s="133"/>
      <c r="B7" s="118"/>
      <c r="C7" s="12" t="s">
        <v>44</v>
      </c>
      <c r="D7" s="12"/>
      <c r="E7" s="13"/>
      <c r="F7" s="14"/>
      <c r="G7" s="15">
        <f>SUM(G3:G5)</f>
        <v>217425</v>
      </c>
      <c r="H7" s="15">
        <f>SUM(H3:H5)</f>
        <v>0</v>
      </c>
      <c r="I7" s="16"/>
      <c r="J7" s="17"/>
      <c r="L7" s="8"/>
    </row>
    <row r="8" spans="1:12" s="23" customFormat="1" ht="36.75" customHeight="1" x14ac:dyDescent="0.25">
      <c r="A8" s="108"/>
      <c r="B8" s="123" t="s">
        <v>45</v>
      </c>
      <c r="C8" s="127" t="s">
        <v>46</v>
      </c>
      <c r="D8" s="127"/>
      <c r="E8" s="18">
        <v>2553</v>
      </c>
      <c r="F8" s="19">
        <v>3</v>
      </c>
      <c r="G8" s="20">
        <f t="shared" ref="G8:G28" si="0">E8*F8</f>
        <v>7659</v>
      </c>
      <c r="H8" s="21"/>
      <c r="I8" s="188" t="s">
        <v>47</v>
      </c>
      <c r="J8" s="22"/>
      <c r="L8" s="8"/>
    </row>
    <row r="9" spans="1:12" s="28" customFormat="1" ht="63" x14ac:dyDescent="0.25">
      <c r="A9" s="24"/>
      <c r="B9" s="123"/>
      <c r="C9" s="127" t="s">
        <v>48</v>
      </c>
      <c r="D9" s="189"/>
      <c r="E9" s="25">
        <v>5294</v>
      </c>
      <c r="F9" s="26">
        <v>1</v>
      </c>
      <c r="G9" s="27">
        <f t="shared" si="0"/>
        <v>5294</v>
      </c>
      <c r="H9" s="25"/>
      <c r="I9" s="111" t="s">
        <v>49</v>
      </c>
      <c r="J9" s="190" t="s">
        <v>50</v>
      </c>
      <c r="L9" s="9"/>
    </row>
    <row r="10" spans="1:12" s="30" customFormat="1" ht="31.5" x14ac:dyDescent="0.25">
      <c r="A10" s="112"/>
      <c r="B10" s="123"/>
      <c r="C10" s="127" t="s">
        <v>51</v>
      </c>
      <c r="D10" s="189"/>
      <c r="E10" s="18">
        <v>2042</v>
      </c>
      <c r="F10" s="19">
        <v>6</v>
      </c>
      <c r="G10" s="20">
        <f t="shared" si="0"/>
        <v>12252</v>
      </c>
      <c r="H10" s="19"/>
      <c r="I10" s="188" t="s">
        <v>52</v>
      </c>
      <c r="J10" s="29"/>
      <c r="L10" s="31"/>
    </row>
    <row r="11" spans="1:12" s="30" customFormat="1" ht="31.5" x14ac:dyDescent="0.25">
      <c r="A11" s="112"/>
      <c r="B11" s="123"/>
      <c r="C11" s="127" t="s">
        <v>53</v>
      </c>
      <c r="D11" s="189"/>
      <c r="E11" s="18">
        <v>2553</v>
      </c>
      <c r="F11" s="19">
        <v>3</v>
      </c>
      <c r="G11" s="20">
        <f t="shared" si="0"/>
        <v>7659</v>
      </c>
      <c r="H11" s="19"/>
      <c r="I11" s="188" t="s">
        <v>47</v>
      </c>
      <c r="J11" s="29"/>
      <c r="L11" s="31"/>
    </row>
    <row r="12" spans="1:12" ht="31.5" x14ac:dyDescent="0.25">
      <c r="A12" s="33"/>
      <c r="B12" s="123"/>
      <c r="C12" s="127" t="s">
        <v>54</v>
      </c>
      <c r="D12" s="189"/>
      <c r="E12" s="18">
        <v>2553</v>
      </c>
      <c r="F12" s="19">
        <v>3</v>
      </c>
      <c r="G12" s="34">
        <f t="shared" si="0"/>
        <v>7659</v>
      </c>
      <c r="H12" s="20"/>
      <c r="I12" s="188" t="s">
        <v>55</v>
      </c>
      <c r="J12" s="22"/>
      <c r="L12" s="8"/>
    </row>
    <row r="13" spans="1:12" ht="16.5" x14ac:dyDescent="0.25">
      <c r="A13" s="33"/>
      <c r="B13" s="123"/>
      <c r="C13" s="191" t="s">
        <v>56</v>
      </c>
      <c r="D13" s="192"/>
      <c r="E13" s="35"/>
      <c r="F13" s="36"/>
      <c r="G13" s="37"/>
      <c r="H13" s="35"/>
      <c r="I13" s="38"/>
      <c r="J13" s="193" t="s">
        <v>57</v>
      </c>
      <c r="L13" s="8"/>
    </row>
    <row r="14" spans="1:12" ht="16.5" x14ac:dyDescent="0.25">
      <c r="A14" s="33"/>
      <c r="B14" s="123"/>
      <c r="C14" s="191" t="s">
        <v>58</v>
      </c>
      <c r="D14" s="192"/>
      <c r="E14" s="35"/>
      <c r="F14" s="36"/>
      <c r="G14" s="37"/>
      <c r="H14" s="35"/>
      <c r="I14" s="38"/>
      <c r="J14" s="193" t="s">
        <v>59</v>
      </c>
      <c r="L14" s="8"/>
    </row>
    <row r="15" spans="1:12" s="28" customFormat="1" ht="100.5" customHeight="1" x14ac:dyDescent="0.25">
      <c r="A15" s="24"/>
      <c r="B15" s="123"/>
      <c r="C15" s="194" t="s">
        <v>60</v>
      </c>
      <c r="D15" s="195"/>
      <c r="E15" s="25">
        <v>109901</v>
      </c>
      <c r="F15" s="26">
        <v>1</v>
      </c>
      <c r="G15" s="27">
        <f t="shared" si="0"/>
        <v>109901</v>
      </c>
      <c r="H15" s="25"/>
      <c r="I15" s="111" t="s">
        <v>105</v>
      </c>
      <c r="J15" s="196" t="s">
        <v>61</v>
      </c>
      <c r="L15" s="9"/>
    </row>
    <row r="16" spans="1:12" ht="20.25" customHeight="1" x14ac:dyDescent="0.25">
      <c r="A16" s="33"/>
      <c r="B16" s="123"/>
      <c r="C16" s="127" t="s">
        <v>62</v>
      </c>
      <c r="D16" s="189"/>
      <c r="E16" s="25">
        <v>4000</v>
      </c>
      <c r="F16" s="26">
        <v>1</v>
      </c>
      <c r="G16" s="27">
        <f t="shared" si="0"/>
        <v>4000</v>
      </c>
      <c r="H16" s="25"/>
      <c r="I16" s="39" t="s">
        <v>63</v>
      </c>
      <c r="J16" s="33"/>
      <c r="L16" s="8"/>
    </row>
    <row r="17" spans="1:12" ht="47.25" x14ac:dyDescent="0.25">
      <c r="A17" s="33"/>
      <c r="B17" s="123"/>
      <c r="C17" s="127" t="s">
        <v>64</v>
      </c>
      <c r="D17" s="189"/>
      <c r="E17" s="25">
        <v>5000</v>
      </c>
      <c r="F17" s="26">
        <v>1</v>
      </c>
      <c r="G17" s="27">
        <f t="shared" si="0"/>
        <v>5000</v>
      </c>
      <c r="H17" s="25"/>
      <c r="I17" s="197" t="s">
        <v>65</v>
      </c>
      <c r="J17" s="198" t="s">
        <v>66</v>
      </c>
      <c r="L17" s="8"/>
    </row>
    <row r="18" spans="1:12" ht="16.5" customHeight="1" x14ac:dyDescent="0.25">
      <c r="A18" s="33"/>
      <c r="B18" s="123"/>
      <c r="C18" s="127" t="s">
        <v>67</v>
      </c>
      <c r="D18" s="127"/>
      <c r="E18" s="25">
        <v>5000</v>
      </c>
      <c r="F18" s="26">
        <v>1</v>
      </c>
      <c r="G18" s="27">
        <f t="shared" si="0"/>
        <v>5000</v>
      </c>
      <c r="H18" s="25"/>
      <c r="I18" s="39" t="s">
        <v>68</v>
      </c>
      <c r="J18" s="39" t="s">
        <v>69</v>
      </c>
      <c r="L18" s="8"/>
    </row>
    <row r="19" spans="1:12" ht="69.75" customHeight="1" x14ac:dyDescent="0.25">
      <c r="A19" s="33"/>
      <c r="B19" s="123"/>
      <c r="C19" s="127" t="s">
        <v>70</v>
      </c>
      <c r="D19" s="189"/>
      <c r="E19" s="25">
        <v>16400</v>
      </c>
      <c r="F19" s="26">
        <v>1</v>
      </c>
      <c r="G19" s="27">
        <f t="shared" si="0"/>
        <v>16400</v>
      </c>
      <c r="H19" s="25"/>
      <c r="I19" s="39" t="s">
        <v>71</v>
      </c>
      <c r="J19" s="22"/>
      <c r="L19" s="8"/>
    </row>
    <row r="20" spans="1:12" ht="83.25" customHeight="1" x14ac:dyDescent="0.25">
      <c r="A20" s="33"/>
      <c r="B20" s="123"/>
      <c r="C20" s="127" t="s">
        <v>72</v>
      </c>
      <c r="D20" s="189"/>
      <c r="E20" s="25">
        <v>22700</v>
      </c>
      <c r="F20" s="26">
        <v>1</v>
      </c>
      <c r="G20" s="27">
        <f t="shared" si="0"/>
        <v>22700</v>
      </c>
      <c r="H20" s="25"/>
      <c r="I20" s="39" t="s">
        <v>73</v>
      </c>
      <c r="J20" s="22"/>
      <c r="L20" s="8"/>
    </row>
    <row r="21" spans="1:12" ht="19.5" customHeight="1" x14ac:dyDescent="0.25">
      <c r="A21" s="33"/>
      <c r="B21" s="123"/>
      <c r="C21" s="127" t="s">
        <v>74</v>
      </c>
      <c r="D21" s="189"/>
      <c r="E21" s="25">
        <v>4000</v>
      </c>
      <c r="F21" s="26">
        <v>1</v>
      </c>
      <c r="G21" s="27">
        <f>E21*F21</f>
        <v>4000</v>
      </c>
      <c r="H21" s="25"/>
      <c r="I21" s="39" t="s">
        <v>75</v>
      </c>
      <c r="J21" s="33"/>
      <c r="L21" s="8"/>
    </row>
    <row r="22" spans="1:12" ht="42.75" customHeight="1" x14ac:dyDescent="0.25">
      <c r="A22" s="33"/>
      <c r="B22" s="123"/>
      <c r="C22" s="127" t="s">
        <v>76</v>
      </c>
      <c r="D22" s="127"/>
      <c r="E22" s="25">
        <v>5000</v>
      </c>
      <c r="F22" s="26">
        <v>1</v>
      </c>
      <c r="G22" s="27">
        <f>E22*F22</f>
        <v>5000</v>
      </c>
      <c r="H22" s="25"/>
      <c r="I22" s="39" t="s">
        <v>77</v>
      </c>
      <c r="J22" s="196" t="s">
        <v>25</v>
      </c>
      <c r="L22" s="8"/>
    </row>
    <row r="23" spans="1:12" ht="31.5" customHeight="1" x14ac:dyDescent="0.25">
      <c r="A23" s="33"/>
      <c r="B23" s="123"/>
      <c r="C23" s="191" t="s">
        <v>78</v>
      </c>
      <c r="D23" s="191"/>
      <c r="E23" s="40"/>
      <c r="F23" s="40"/>
      <c r="G23" s="40"/>
      <c r="H23" s="40"/>
      <c r="I23" s="40"/>
      <c r="J23" s="199" t="s">
        <v>79</v>
      </c>
      <c r="L23" s="8"/>
    </row>
    <row r="24" spans="1:12" ht="34.5" customHeight="1" x14ac:dyDescent="0.25">
      <c r="A24" s="33"/>
      <c r="B24" s="123"/>
      <c r="C24" s="200" t="s">
        <v>80</v>
      </c>
      <c r="D24" s="200"/>
      <c r="E24" s="40"/>
      <c r="F24" s="40"/>
      <c r="G24" s="40"/>
      <c r="H24" s="40"/>
      <c r="I24" s="40"/>
      <c r="J24" s="193" t="s">
        <v>81</v>
      </c>
      <c r="L24" s="8"/>
    </row>
    <row r="25" spans="1:12" ht="20.25" customHeight="1" x14ac:dyDescent="0.25">
      <c r="A25" s="33"/>
      <c r="B25" s="123"/>
      <c r="C25" s="127" t="s">
        <v>82</v>
      </c>
      <c r="D25" s="189"/>
      <c r="E25" s="25">
        <v>5000</v>
      </c>
      <c r="F25" s="26">
        <v>1</v>
      </c>
      <c r="G25" s="27">
        <f t="shared" si="0"/>
        <v>5000</v>
      </c>
      <c r="H25" s="25"/>
      <c r="I25" s="39" t="s">
        <v>83</v>
      </c>
      <c r="J25" s="22"/>
      <c r="L25" s="8"/>
    </row>
    <row r="26" spans="1:12" ht="31.5" x14ac:dyDescent="0.25">
      <c r="A26" s="33"/>
      <c r="B26" s="123"/>
      <c r="C26" s="201" t="s">
        <v>84</v>
      </c>
      <c r="D26" s="202"/>
      <c r="E26" s="25">
        <v>3026</v>
      </c>
      <c r="F26" s="26">
        <v>1</v>
      </c>
      <c r="G26" s="27">
        <f t="shared" si="0"/>
        <v>3026</v>
      </c>
      <c r="H26" s="25"/>
      <c r="I26" s="39" t="s">
        <v>85</v>
      </c>
      <c r="J26" s="22"/>
      <c r="L26" s="8"/>
    </row>
    <row r="27" spans="1:12" ht="16.5" x14ac:dyDescent="0.25">
      <c r="A27" s="33"/>
      <c r="B27" s="123"/>
      <c r="C27" s="127" t="s">
        <v>86</v>
      </c>
      <c r="D27" s="189"/>
      <c r="E27" s="25">
        <v>9000</v>
      </c>
      <c r="F27" s="26">
        <v>1</v>
      </c>
      <c r="G27" s="27">
        <f t="shared" si="0"/>
        <v>9000</v>
      </c>
      <c r="H27" s="25"/>
      <c r="I27" s="39" t="s">
        <v>87</v>
      </c>
      <c r="J27" s="33"/>
      <c r="L27" s="8"/>
    </row>
    <row r="28" spans="1:12" ht="71.25" customHeight="1" x14ac:dyDescent="0.25">
      <c r="A28" s="33"/>
      <c r="B28" s="123"/>
      <c r="C28" s="127" t="s">
        <v>88</v>
      </c>
      <c r="D28" s="189"/>
      <c r="E28" s="25">
        <v>45000</v>
      </c>
      <c r="F28" s="26">
        <v>1</v>
      </c>
      <c r="G28" s="27">
        <f t="shared" si="0"/>
        <v>45000</v>
      </c>
      <c r="H28" s="25"/>
      <c r="I28" s="39" t="s">
        <v>89</v>
      </c>
      <c r="J28" s="33"/>
      <c r="L28" s="8"/>
    </row>
    <row r="29" spans="1:12" ht="66.75" customHeight="1" x14ac:dyDescent="0.25">
      <c r="A29" s="33"/>
      <c r="B29" s="123"/>
      <c r="C29" s="201" t="s">
        <v>90</v>
      </c>
      <c r="D29" s="202"/>
      <c r="E29" s="25">
        <v>8000</v>
      </c>
      <c r="F29" s="26">
        <v>1</v>
      </c>
      <c r="G29" s="27">
        <f>E29*F29</f>
        <v>8000</v>
      </c>
      <c r="H29" s="25"/>
      <c r="I29" s="197" t="s">
        <v>91</v>
      </c>
      <c r="J29" s="45" t="s">
        <v>92</v>
      </c>
      <c r="L29" s="8"/>
    </row>
    <row r="30" spans="1:12" ht="16.5" x14ac:dyDescent="0.25">
      <c r="A30" s="33"/>
      <c r="B30" s="123"/>
      <c r="C30" s="128" t="s">
        <v>93</v>
      </c>
      <c r="D30" s="203"/>
      <c r="E30" s="41"/>
      <c r="F30" s="12"/>
      <c r="G30" s="12">
        <f>SUM(G8:G29)</f>
        <v>282550</v>
      </c>
      <c r="H30" s="12"/>
      <c r="I30" s="12"/>
      <c r="J30" s="42"/>
      <c r="L30" s="8"/>
    </row>
    <row r="31" spans="1:12" ht="36.6" customHeight="1" x14ac:dyDescent="0.25">
      <c r="A31" s="33"/>
      <c r="B31" s="123" t="s">
        <v>94</v>
      </c>
      <c r="C31" s="124"/>
      <c r="D31" s="204"/>
      <c r="E31" s="43"/>
      <c r="F31" s="19"/>
      <c r="G31" s="44"/>
      <c r="H31" s="44"/>
      <c r="I31" s="44"/>
      <c r="J31" s="45" t="s">
        <v>95</v>
      </c>
      <c r="K31" s="205"/>
      <c r="L31" s="8"/>
    </row>
    <row r="32" spans="1:12" ht="16.5" x14ac:dyDescent="0.25">
      <c r="A32" s="33"/>
      <c r="B32" s="123"/>
      <c r="C32" s="125" t="s">
        <v>96</v>
      </c>
      <c r="D32" s="204"/>
      <c r="E32" s="41"/>
      <c r="F32" s="12"/>
      <c r="G32" s="12">
        <f>G31</f>
        <v>0</v>
      </c>
      <c r="H32" s="12"/>
      <c r="I32" s="12"/>
      <c r="J32" s="42"/>
      <c r="L32" s="8"/>
    </row>
    <row r="33" spans="1:12" ht="16.5" x14ac:dyDescent="0.25">
      <c r="A33" s="33"/>
      <c r="B33" s="33"/>
      <c r="C33" s="126" t="s">
        <v>97</v>
      </c>
      <c r="D33" s="126"/>
      <c r="E33" s="126"/>
      <c r="F33" s="126"/>
      <c r="G33" s="46">
        <f>G30+G7+25</f>
        <v>500000</v>
      </c>
      <c r="H33" s="47"/>
      <c r="I33" s="47"/>
      <c r="J33" s="42"/>
      <c r="L33" s="8"/>
    </row>
    <row r="34" spans="1:12" ht="22.9" customHeight="1" x14ac:dyDescent="0.25">
      <c r="B34" s="1"/>
      <c r="C34" s="48" t="s">
        <v>98</v>
      </c>
      <c r="D34" s="49"/>
      <c r="E34" s="1"/>
      <c r="F34" s="1"/>
      <c r="G34" s="49"/>
      <c r="H34" s="50"/>
      <c r="I34" s="1"/>
      <c r="L34" s="8"/>
    </row>
    <row r="35" spans="1:12" hidden="1" x14ac:dyDescent="0.25">
      <c r="C35" s="206" t="s">
        <v>24</v>
      </c>
      <c r="L35" s="8"/>
    </row>
    <row r="36" spans="1:12" x14ac:dyDescent="0.25">
      <c r="L36" s="8"/>
    </row>
    <row r="37" spans="1:12" s="87" customFormat="1" ht="27" customHeight="1" x14ac:dyDescent="0.25">
      <c r="B37" s="117" t="s">
        <v>99</v>
      </c>
      <c r="C37" s="117"/>
      <c r="D37" s="117"/>
      <c r="E37" s="117"/>
      <c r="F37" s="117"/>
      <c r="G37" s="117"/>
      <c r="H37" s="117"/>
      <c r="I37" s="117"/>
      <c r="J37" s="117"/>
      <c r="K37" s="104"/>
      <c r="L37" s="88"/>
    </row>
    <row r="38" spans="1:12" ht="41.25" customHeight="1" x14ac:dyDescent="0.25">
      <c r="A38" s="116" t="s">
        <v>27</v>
      </c>
      <c r="B38" s="116"/>
      <c r="C38" s="116"/>
      <c r="D38" s="116"/>
      <c r="E38" s="113" t="s">
        <v>28</v>
      </c>
      <c r="F38" s="113" t="s">
        <v>29</v>
      </c>
      <c r="G38" s="92" t="s">
        <v>30</v>
      </c>
      <c r="H38" s="93" t="s">
        <v>31</v>
      </c>
      <c r="I38" s="92" t="s">
        <v>32</v>
      </c>
      <c r="J38" s="113" t="s">
        <v>33</v>
      </c>
      <c r="K38" s="104"/>
      <c r="L38" s="8"/>
    </row>
    <row r="39" spans="1:12" ht="90" customHeight="1" x14ac:dyDescent="0.25">
      <c r="B39" s="118" t="s">
        <v>100</v>
      </c>
      <c r="C39" s="119" t="s">
        <v>101</v>
      </c>
      <c r="D39" s="109" t="s">
        <v>36</v>
      </c>
      <c r="E39" s="110">
        <v>10000</v>
      </c>
      <c r="F39" s="120">
        <v>12</v>
      </c>
      <c r="G39" s="121">
        <f>(E39+E40)*F39</f>
        <v>141720</v>
      </c>
      <c r="H39" s="6"/>
      <c r="I39" s="122" t="s">
        <v>102</v>
      </c>
      <c r="J39" s="186" t="s">
        <v>103</v>
      </c>
      <c r="K39" s="115" t="s">
        <v>104</v>
      </c>
      <c r="L39" s="8"/>
    </row>
    <row r="40" spans="1:12" ht="90" customHeight="1" x14ac:dyDescent="0.25">
      <c r="B40" s="118"/>
      <c r="C40" s="119"/>
      <c r="D40" s="109" t="s">
        <v>39</v>
      </c>
      <c r="E40" s="110">
        <v>1810</v>
      </c>
      <c r="F40" s="120"/>
      <c r="G40" s="121"/>
      <c r="H40" s="11"/>
      <c r="I40" s="122"/>
      <c r="J40" s="187"/>
      <c r="K40" s="115"/>
      <c r="L40" s="8"/>
    </row>
    <row r="41" spans="1:12" ht="42" customHeight="1" x14ac:dyDescent="0.25">
      <c r="B41" s="118"/>
      <c r="C41" s="12" t="s">
        <v>44</v>
      </c>
      <c r="D41" s="12"/>
      <c r="E41" s="13"/>
      <c r="F41" s="14"/>
      <c r="G41" s="15">
        <f>SUM(G39:G40)</f>
        <v>141720</v>
      </c>
      <c r="H41" s="15">
        <f>SUM(H39:H40)</f>
        <v>0</v>
      </c>
      <c r="I41" s="16"/>
      <c r="J41" s="17"/>
      <c r="K41" s="104"/>
      <c r="L41" s="8"/>
    </row>
    <row r="42" spans="1:12" x14ac:dyDescent="0.25">
      <c r="L42" s="8"/>
    </row>
    <row r="43" spans="1:12" x14ac:dyDescent="0.25">
      <c r="L43" s="8"/>
    </row>
    <row r="44" spans="1:12" x14ac:dyDescent="0.25">
      <c r="L44" s="8"/>
    </row>
    <row r="45" spans="1:12" x14ac:dyDescent="0.25">
      <c r="L45" s="8"/>
    </row>
    <row r="46" spans="1:12" x14ac:dyDescent="0.25">
      <c r="L46" s="8"/>
    </row>
    <row r="47" spans="1:12" x14ac:dyDescent="0.25">
      <c r="L47" s="8"/>
    </row>
    <row r="48" spans="1:12" x14ac:dyDescent="0.25">
      <c r="L48" s="8"/>
    </row>
    <row r="49" spans="12:12" x14ac:dyDescent="0.25">
      <c r="L49" s="8"/>
    </row>
    <row r="50" spans="12:12" x14ac:dyDescent="0.25">
      <c r="L50" s="8"/>
    </row>
    <row r="51" spans="12:12" x14ac:dyDescent="0.25">
      <c r="L51" s="8"/>
    </row>
    <row r="52" spans="12:12" x14ac:dyDescent="0.25">
      <c r="L52" s="8"/>
    </row>
    <row r="53" spans="12:12" x14ac:dyDescent="0.25">
      <c r="L53" s="8"/>
    </row>
    <row r="54" spans="12:12" x14ac:dyDescent="0.25">
      <c r="L54" s="8"/>
    </row>
    <row r="55" spans="12:12" x14ac:dyDescent="0.25">
      <c r="L55" s="8"/>
    </row>
    <row r="56" spans="12:12" x14ac:dyDescent="0.25">
      <c r="L56" s="8"/>
    </row>
    <row r="57" spans="12:12" x14ac:dyDescent="0.25">
      <c r="L57" s="8"/>
    </row>
    <row r="62" spans="12:12" x14ac:dyDescent="0.25">
      <c r="L62" s="54"/>
    </row>
  </sheetData>
  <mergeCells count="53">
    <mergeCell ref="A1:J1"/>
    <mergeCell ref="A2:D2"/>
    <mergeCell ref="A3:A7"/>
    <mergeCell ref="B3:B7"/>
    <mergeCell ref="C3:C4"/>
    <mergeCell ref="F3:F4"/>
    <mergeCell ref="G3:G4"/>
    <mergeCell ref="I3:I4"/>
    <mergeCell ref="J3:J4"/>
    <mergeCell ref="K3:K4"/>
    <mergeCell ref="C5:C6"/>
    <mergeCell ref="F5:F6"/>
    <mergeCell ref="G5:G6"/>
    <mergeCell ref="I5:I6"/>
    <mergeCell ref="J5:J6"/>
    <mergeCell ref="K5:K6"/>
    <mergeCell ref="C21:D21"/>
    <mergeCell ref="B8:B30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B31:B32"/>
    <mergeCell ref="C31:D31"/>
    <mergeCell ref="C32:D32"/>
    <mergeCell ref="C33:F33"/>
    <mergeCell ref="C22:D22"/>
    <mergeCell ref="C23:D23"/>
    <mergeCell ref="C24:D24"/>
    <mergeCell ref="C25:D25"/>
    <mergeCell ref="C26:D26"/>
    <mergeCell ref="C27:D27"/>
    <mergeCell ref="C28:D28"/>
    <mergeCell ref="C30:D30"/>
    <mergeCell ref="C29:D29"/>
    <mergeCell ref="K39:K40"/>
    <mergeCell ref="A38:D38"/>
    <mergeCell ref="B37:J37"/>
    <mergeCell ref="B39:B41"/>
    <mergeCell ref="C39:C40"/>
    <mergeCell ref="F39:F40"/>
    <mergeCell ref="G39:G40"/>
    <mergeCell ref="I39:I40"/>
    <mergeCell ref="J39:J40"/>
  </mergeCells>
  <phoneticPr fontId="3" type="noConversion"/>
  <dataValidations count="1">
    <dataValidation type="whole" allowBlank="1" showInputMessage="1" showErrorMessage="1" error="請使用補助款" sqref="H3:H6 H39:H40" xr:uid="{2495219E-F171-4E99-8477-70CFB41F7A6B}">
      <formula1>0</formula1>
      <formula2>0</formula2>
    </dataValidation>
  </dataValidations>
  <hyperlinks>
    <hyperlink ref="J9" r:id="rId1" location="lawmenu" display="https://law.dgbas.gov.tw/LawContent.aspx?id=FL000752 - lawmenu" xr:uid="{4BF49A7A-9C31-4513-8475-FB735293DF7D}"/>
    <hyperlink ref="C35" r:id="rId2" xr:uid="{7083BC0B-F6AB-4D36-B923-716C8B065C03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3A7B5-5E70-4C72-ADE8-7FAEC5DCD7D9}">
  <dimension ref="A1:I14"/>
  <sheetViews>
    <sheetView zoomScale="115" zoomScaleNormal="115" workbookViewId="0">
      <selection activeCell="J17" sqref="J17"/>
    </sheetView>
  </sheetViews>
  <sheetFormatPr defaultRowHeight="16.5" x14ac:dyDescent="0.25"/>
  <cols>
    <col min="1" max="1" width="10.875" style="1" customWidth="1"/>
    <col min="2" max="2" width="4.125" style="1" customWidth="1"/>
    <col min="3" max="3" width="17.25" style="1" customWidth="1"/>
    <col min="4" max="4" width="14.5" style="1" customWidth="1"/>
    <col min="5" max="5" width="9" style="1"/>
    <col min="6" max="6" width="15.375" style="1" customWidth="1"/>
    <col min="7" max="8" width="17.875" style="1" customWidth="1"/>
  </cols>
  <sheetData>
    <row r="1" spans="1:9" ht="19.5" x14ac:dyDescent="0.25">
      <c r="A1" s="137" t="s">
        <v>0</v>
      </c>
      <c r="B1" s="137"/>
      <c r="C1" s="138"/>
      <c r="D1" s="138"/>
      <c r="E1" s="138"/>
      <c r="F1" s="138"/>
      <c r="G1" s="138"/>
      <c r="H1" s="138"/>
    </row>
    <row r="2" spans="1:9" ht="16.5" customHeight="1" x14ac:dyDescent="0.25">
      <c r="A2" s="139" t="s">
        <v>1</v>
      </c>
      <c r="B2" s="145" t="s">
        <v>2</v>
      </c>
      <c r="C2" s="146"/>
      <c r="D2" s="139" t="s">
        <v>3</v>
      </c>
      <c r="E2" s="139"/>
      <c r="F2" s="139"/>
      <c r="G2" s="139"/>
      <c r="H2" s="139" t="s">
        <v>4</v>
      </c>
    </row>
    <row r="3" spans="1:9" ht="48" x14ac:dyDescent="0.25">
      <c r="A3" s="140"/>
      <c r="B3" s="147"/>
      <c r="C3" s="148"/>
      <c r="D3" s="89" t="s">
        <v>5</v>
      </c>
      <c r="E3" s="89" t="s">
        <v>6</v>
      </c>
      <c r="F3" s="89" t="s">
        <v>7</v>
      </c>
      <c r="G3" s="91" t="s">
        <v>17</v>
      </c>
      <c r="H3" s="140"/>
    </row>
    <row r="4" spans="1:9" ht="18" customHeight="1" x14ac:dyDescent="0.25">
      <c r="A4" s="143">
        <v>11</v>
      </c>
      <c r="B4" s="149">
        <v>3000</v>
      </c>
      <c r="C4" s="149"/>
      <c r="D4" s="57">
        <v>933</v>
      </c>
      <c r="E4" s="57">
        <v>180</v>
      </c>
      <c r="F4" s="58">
        <f t="shared" ref="F4:F11" si="0">ROUND(B4*0.0211, 0)</f>
        <v>63</v>
      </c>
      <c r="G4" s="56">
        <f>D4+E4+F4</f>
        <v>1176</v>
      </c>
      <c r="H4" s="59">
        <f>$A$4*(B4+G4)</f>
        <v>45936</v>
      </c>
    </row>
    <row r="5" spans="1:9" ht="18" customHeight="1" x14ac:dyDescent="0.25">
      <c r="A5" s="143"/>
      <c r="B5" s="149">
        <v>4000</v>
      </c>
      <c r="C5" s="149"/>
      <c r="D5" s="57">
        <v>933</v>
      </c>
      <c r="E5" s="57">
        <v>270</v>
      </c>
      <c r="F5" s="58">
        <f t="shared" si="0"/>
        <v>84</v>
      </c>
      <c r="G5" s="56">
        <f t="shared" ref="G5:G11" si="1">D5+E5+F5</f>
        <v>1287</v>
      </c>
      <c r="H5" s="59">
        <f t="shared" ref="H5:H6" si="2">$A$4*(B5+G5)</f>
        <v>58157</v>
      </c>
    </row>
    <row r="6" spans="1:9" ht="18" customHeight="1" x14ac:dyDescent="0.25">
      <c r="A6" s="143"/>
      <c r="B6" s="149">
        <v>5000</v>
      </c>
      <c r="C6" s="149"/>
      <c r="D6" s="57">
        <v>933</v>
      </c>
      <c r="E6" s="57">
        <v>360</v>
      </c>
      <c r="F6" s="58">
        <f t="shared" si="0"/>
        <v>106</v>
      </c>
      <c r="G6" s="56">
        <f t="shared" si="1"/>
        <v>1399</v>
      </c>
      <c r="H6" s="59">
        <f t="shared" si="2"/>
        <v>70389</v>
      </c>
    </row>
    <row r="7" spans="1:9" ht="18" customHeight="1" x14ac:dyDescent="0.25">
      <c r="A7" s="143"/>
      <c r="B7" s="153">
        <v>10000</v>
      </c>
      <c r="C7" s="154"/>
      <c r="D7" s="95">
        <v>933</v>
      </c>
      <c r="E7" s="95">
        <v>666</v>
      </c>
      <c r="F7" s="96">
        <f t="shared" si="0"/>
        <v>211</v>
      </c>
      <c r="G7" s="94">
        <f t="shared" si="1"/>
        <v>1810</v>
      </c>
      <c r="H7" s="97">
        <f>$A$4*(B7+G7)</f>
        <v>129910</v>
      </c>
      <c r="I7" s="103" t="s">
        <v>19</v>
      </c>
    </row>
    <row r="8" spans="1:9" ht="18" customHeight="1" x14ac:dyDescent="0.25">
      <c r="A8" s="144">
        <v>12</v>
      </c>
      <c r="B8" s="150">
        <v>3000</v>
      </c>
      <c r="C8" s="150"/>
      <c r="D8" s="61">
        <v>933</v>
      </c>
      <c r="E8" s="61">
        <v>180</v>
      </c>
      <c r="F8" s="62">
        <f t="shared" si="0"/>
        <v>63</v>
      </c>
      <c r="G8" s="60">
        <f t="shared" si="1"/>
        <v>1176</v>
      </c>
      <c r="H8" s="101">
        <f>$A$8*(B8+G8)</f>
        <v>50112</v>
      </c>
    </row>
    <row r="9" spans="1:9" ht="18" customHeight="1" x14ac:dyDescent="0.25">
      <c r="A9" s="144"/>
      <c r="B9" s="151">
        <v>4000</v>
      </c>
      <c r="C9" s="152"/>
      <c r="D9" s="61">
        <v>933</v>
      </c>
      <c r="E9" s="61">
        <v>270</v>
      </c>
      <c r="F9" s="62">
        <f t="shared" si="0"/>
        <v>84</v>
      </c>
      <c r="G9" s="60">
        <f t="shared" si="1"/>
        <v>1287</v>
      </c>
      <c r="H9" s="101">
        <f>$A$8*(B9+G9)</f>
        <v>63444</v>
      </c>
    </row>
    <row r="10" spans="1:9" ht="18" customHeight="1" x14ac:dyDescent="0.25">
      <c r="A10" s="144"/>
      <c r="B10" s="151">
        <v>5000</v>
      </c>
      <c r="C10" s="152"/>
      <c r="D10" s="61">
        <v>933</v>
      </c>
      <c r="E10" s="61">
        <v>360</v>
      </c>
      <c r="F10" s="62">
        <f t="shared" si="0"/>
        <v>106</v>
      </c>
      <c r="G10" s="60">
        <f t="shared" si="1"/>
        <v>1399</v>
      </c>
      <c r="H10" s="101">
        <f>$A$8*(B10+G10)</f>
        <v>76788</v>
      </c>
    </row>
    <row r="11" spans="1:9" ht="18" customHeight="1" x14ac:dyDescent="0.25">
      <c r="A11" s="144"/>
      <c r="B11" s="141">
        <v>10000</v>
      </c>
      <c r="C11" s="142"/>
      <c r="D11" s="99">
        <v>933</v>
      </c>
      <c r="E11" s="99">
        <v>666</v>
      </c>
      <c r="F11" s="100">
        <f t="shared" si="0"/>
        <v>211</v>
      </c>
      <c r="G11" s="98">
        <f t="shared" si="1"/>
        <v>1810</v>
      </c>
      <c r="H11" s="102">
        <f>$A$8*(B11+G11)</f>
        <v>141720</v>
      </c>
      <c r="I11" s="103" t="s">
        <v>19</v>
      </c>
    </row>
    <row r="13" spans="1:9" x14ac:dyDescent="0.25">
      <c r="A13" s="136" t="s">
        <v>18</v>
      </c>
      <c r="B13" s="136"/>
      <c r="C13" s="136"/>
      <c r="D13" s="136"/>
      <c r="E13" s="136"/>
      <c r="F13" s="136"/>
      <c r="G13" s="136"/>
      <c r="H13" s="136"/>
    </row>
    <row r="14" spans="1:9" ht="42.75" customHeight="1" x14ac:dyDescent="0.25">
      <c r="A14" s="136"/>
      <c r="B14" s="136"/>
      <c r="C14" s="136"/>
      <c r="D14" s="136"/>
      <c r="E14" s="136"/>
      <c r="F14" s="136"/>
      <c r="G14" s="136"/>
      <c r="H14" s="136"/>
    </row>
  </sheetData>
  <mergeCells count="16">
    <mergeCell ref="A13:H14"/>
    <mergeCell ref="A1:H1"/>
    <mergeCell ref="A2:A3"/>
    <mergeCell ref="D2:G2"/>
    <mergeCell ref="H2:H3"/>
    <mergeCell ref="B11:C11"/>
    <mergeCell ref="A4:A7"/>
    <mergeCell ref="A8:A11"/>
    <mergeCell ref="B2:C3"/>
    <mergeCell ref="B4:C4"/>
    <mergeCell ref="B5:C5"/>
    <mergeCell ref="B6:C6"/>
    <mergeCell ref="B8:C8"/>
    <mergeCell ref="B9:C9"/>
    <mergeCell ref="B10:C10"/>
    <mergeCell ref="B7:C7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A966F-1474-43AA-9B3A-E0FB9319B2A8}">
  <dimension ref="A1:S70"/>
  <sheetViews>
    <sheetView topLeftCell="A22" workbookViewId="0">
      <selection activeCell="E7" activeCellId="2" sqref="C50 D46:D50 E7:E50"/>
    </sheetView>
  </sheetViews>
  <sheetFormatPr defaultRowHeight="16.5" x14ac:dyDescent="0.25"/>
  <cols>
    <col min="1" max="1" width="7.875" style="30" customWidth="1"/>
    <col min="2" max="2" width="8.125" style="30" customWidth="1"/>
    <col min="3" max="3" width="9.5" style="30" customWidth="1"/>
    <col min="4" max="5" width="8.375" style="1" customWidth="1"/>
    <col min="6" max="6" width="6.625" style="1" customWidth="1"/>
    <col min="7" max="7" width="7.875" style="30" customWidth="1"/>
    <col min="8" max="8" width="8.875" style="30" customWidth="1"/>
    <col min="9" max="9" width="8.625" style="30" customWidth="1"/>
    <col min="10" max="12" width="8.375" style="1" customWidth="1"/>
    <col min="13" max="13" width="10.75" style="63" hidden="1" customWidth="1"/>
    <col min="14" max="17" width="9" style="63" hidden="1" customWidth="1"/>
    <col min="18" max="18" width="9" style="1" customWidth="1"/>
    <col min="19" max="19" width="94" style="1" customWidth="1"/>
  </cols>
  <sheetData>
    <row r="1" spans="1:19" ht="19.5" x14ac:dyDescent="0.25">
      <c r="A1" s="161" t="s">
        <v>20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2"/>
    </row>
    <row r="2" spans="1:19" ht="72" customHeight="1" x14ac:dyDescent="0.25">
      <c r="A2" s="164" t="s">
        <v>23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3"/>
    </row>
    <row r="3" spans="1:19" x14ac:dyDescent="0.25">
      <c r="R3" s="2"/>
      <c r="S3" s="163"/>
    </row>
    <row r="4" spans="1:19" x14ac:dyDescent="0.25">
      <c r="A4" s="165" t="s">
        <v>8</v>
      </c>
      <c r="B4" s="165"/>
      <c r="C4" s="165"/>
      <c r="D4" s="165"/>
      <c r="E4" s="165"/>
      <c r="G4" s="166" t="s">
        <v>21</v>
      </c>
      <c r="H4" s="167"/>
      <c r="I4" s="167"/>
      <c r="J4" s="167"/>
      <c r="K4" s="167"/>
      <c r="L4" s="64"/>
      <c r="M4" s="168" t="s">
        <v>22</v>
      </c>
      <c r="N4" s="169"/>
      <c r="O4" s="169"/>
      <c r="P4" s="169"/>
      <c r="Q4" s="169"/>
      <c r="R4" s="2"/>
      <c r="S4" s="2"/>
    </row>
    <row r="5" spans="1:19" x14ac:dyDescent="0.25">
      <c r="A5" s="170" t="s">
        <v>9</v>
      </c>
      <c r="B5" s="171" t="s">
        <v>10</v>
      </c>
      <c r="C5" s="173" t="s">
        <v>11</v>
      </c>
      <c r="D5" s="174"/>
      <c r="E5" s="174"/>
      <c r="G5" s="170" t="s">
        <v>9</v>
      </c>
      <c r="H5" s="170" t="s">
        <v>10</v>
      </c>
      <c r="I5" s="159" t="s">
        <v>11</v>
      </c>
      <c r="J5" s="159"/>
      <c r="K5" s="159"/>
      <c r="L5" s="65"/>
      <c r="M5" s="170" t="s">
        <v>9</v>
      </c>
      <c r="N5" s="171" t="s">
        <v>10</v>
      </c>
      <c r="O5" s="173" t="s">
        <v>11</v>
      </c>
      <c r="P5" s="174"/>
      <c r="Q5" s="174"/>
      <c r="R5" s="2"/>
      <c r="S5" s="2"/>
    </row>
    <row r="6" spans="1:19" x14ac:dyDescent="0.25">
      <c r="A6" s="123"/>
      <c r="B6" s="172"/>
      <c r="C6" s="66" t="s">
        <v>12</v>
      </c>
      <c r="D6" s="67" t="s">
        <v>13</v>
      </c>
      <c r="E6" s="67" t="s">
        <v>14</v>
      </c>
      <c r="G6" s="123"/>
      <c r="H6" s="170"/>
      <c r="I6" s="68" t="s">
        <v>15</v>
      </c>
      <c r="J6" s="69" t="s">
        <v>13</v>
      </c>
      <c r="K6" s="69" t="s">
        <v>14</v>
      </c>
      <c r="M6" s="123"/>
      <c r="N6" s="172"/>
      <c r="O6" s="66" t="s">
        <v>12</v>
      </c>
      <c r="P6" s="67" t="s">
        <v>13</v>
      </c>
      <c r="Q6" s="67" t="s">
        <v>14</v>
      </c>
      <c r="R6" s="2"/>
      <c r="S6" s="2"/>
    </row>
    <row r="7" spans="1:19" x14ac:dyDescent="0.25">
      <c r="A7" s="70">
        <v>1</v>
      </c>
      <c r="B7" s="71">
        <v>190</v>
      </c>
      <c r="C7" s="72">
        <f>ROUND(B7*0.0211,0)</f>
        <v>4</v>
      </c>
      <c r="D7" s="180">
        <f>ROUND(1500*0.06,0)</f>
        <v>90</v>
      </c>
      <c r="E7" s="155">
        <v>933</v>
      </c>
      <c r="G7" s="73">
        <v>45</v>
      </c>
      <c r="H7" s="74">
        <f>G7*$B$7</f>
        <v>8550</v>
      </c>
      <c r="I7" s="179">
        <v>1329</v>
      </c>
      <c r="J7" s="105">
        <f>ROUND(8700*0.06,0)</f>
        <v>522</v>
      </c>
      <c r="K7" s="175">
        <v>933</v>
      </c>
      <c r="M7" s="75">
        <v>1</v>
      </c>
      <c r="N7" s="72">
        <v>183</v>
      </c>
      <c r="O7" s="72">
        <f>ROUND(N7*0.0211,0)</f>
        <v>4</v>
      </c>
      <c r="P7" s="158">
        <f>ROUND(1500*0.06,0)</f>
        <v>90</v>
      </c>
      <c r="Q7" s="175">
        <v>933</v>
      </c>
      <c r="R7" s="2"/>
      <c r="S7" s="2"/>
    </row>
    <row r="8" spans="1:19" x14ac:dyDescent="0.25">
      <c r="A8" s="75">
        <v>2</v>
      </c>
      <c r="B8" s="71">
        <f>A8*$B$7</f>
        <v>380</v>
      </c>
      <c r="C8" s="72">
        <f t="shared" ref="C8:C48" si="0">ROUND(B8*0.0211,0)</f>
        <v>8</v>
      </c>
      <c r="D8" s="181"/>
      <c r="E8" s="156"/>
      <c r="G8" s="75">
        <v>46</v>
      </c>
      <c r="H8" s="76">
        <f t="shared" ref="H8:H20" si="1">G8*$B$7</f>
        <v>8740</v>
      </c>
      <c r="I8" s="179"/>
      <c r="J8" s="158">
        <f>ROUND(9900*0.06,0)</f>
        <v>594</v>
      </c>
      <c r="K8" s="175"/>
      <c r="M8" s="75">
        <v>2</v>
      </c>
      <c r="N8" s="72">
        <f>M8*$B$7</f>
        <v>380</v>
      </c>
      <c r="O8" s="72">
        <f t="shared" ref="O8:O48" si="2">ROUND(N8*0.0211,0)</f>
        <v>8</v>
      </c>
      <c r="P8" s="158"/>
      <c r="Q8" s="175"/>
      <c r="R8" s="2"/>
      <c r="S8" s="2"/>
    </row>
    <row r="9" spans="1:19" x14ac:dyDescent="0.25">
      <c r="A9" s="75">
        <v>3</v>
      </c>
      <c r="B9" s="71">
        <f t="shared" ref="B9:B50" si="3">A9*$B$7</f>
        <v>570</v>
      </c>
      <c r="C9" s="72">
        <f t="shared" si="0"/>
        <v>12</v>
      </c>
      <c r="D9" s="181"/>
      <c r="E9" s="156"/>
      <c r="G9" s="75">
        <v>47</v>
      </c>
      <c r="H9" s="76">
        <f t="shared" si="1"/>
        <v>8930</v>
      </c>
      <c r="I9" s="179"/>
      <c r="J9" s="158"/>
      <c r="K9" s="175"/>
      <c r="M9" s="75">
        <v>3</v>
      </c>
      <c r="N9" s="72">
        <f t="shared" ref="N9:N50" si="4">M9*$B$7</f>
        <v>570</v>
      </c>
      <c r="O9" s="72">
        <f t="shared" si="2"/>
        <v>12</v>
      </c>
      <c r="P9" s="158"/>
      <c r="Q9" s="175"/>
      <c r="R9" s="28"/>
      <c r="S9" s="28"/>
    </row>
    <row r="10" spans="1:19" x14ac:dyDescent="0.25">
      <c r="A10" s="75">
        <v>4</v>
      </c>
      <c r="B10" s="71">
        <f t="shared" si="3"/>
        <v>760</v>
      </c>
      <c r="C10" s="72">
        <f t="shared" si="0"/>
        <v>16</v>
      </c>
      <c r="D10" s="181"/>
      <c r="E10" s="156"/>
      <c r="G10" s="75">
        <v>48</v>
      </c>
      <c r="H10" s="76">
        <f t="shared" si="1"/>
        <v>9120</v>
      </c>
      <c r="I10" s="179"/>
      <c r="J10" s="158"/>
      <c r="K10" s="175"/>
      <c r="M10" s="75">
        <v>4</v>
      </c>
      <c r="N10" s="72">
        <f t="shared" si="4"/>
        <v>760</v>
      </c>
      <c r="O10" s="72">
        <f t="shared" si="2"/>
        <v>16</v>
      </c>
      <c r="P10" s="158"/>
      <c r="Q10" s="175"/>
    </row>
    <row r="11" spans="1:19" x14ac:dyDescent="0.25">
      <c r="A11" s="75">
        <v>5</v>
      </c>
      <c r="B11" s="71">
        <f t="shared" si="3"/>
        <v>950</v>
      </c>
      <c r="C11" s="72">
        <f t="shared" si="0"/>
        <v>20</v>
      </c>
      <c r="D11" s="181"/>
      <c r="E11" s="156"/>
      <c r="G11" s="75">
        <v>49</v>
      </c>
      <c r="H11" s="76">
        <f t="shared" si="1"/>
        <v>9310</v>
      </c>
      <c r="I11" s="179"/>
      <c r="J11" s="158"/>
      <c r="K11" s="175"/>
      <c r="M11" s="75">
        <v>5</v>
      </c>
      <c r="N11" s="72">
        <f t="shared" si="4"/>
        <v>950</v>
      </c>
      <c r="O11" s="72">
        <f t="shared" si="2"/>
        <v>20</v>
      </c>
      <c r="P11" s="158"/>
      <c r="Q11" s="175"/>
    </row>
    <row r="12" spans="1:19" x14ac:dyDescent="0.25">
      <c r="A12" s="75">
        <v>6</v>
      </c>
      <c r="B12" s="71">
        <f t="shared" si="3"/>
        <v>1140</v>
      </c>
      <c r="C12" s="72">
        <f t="shared" si="0"/>
        <v>24</v>
      </c>
      <c r="D12" s="181"/>
      <c r="E12" s="156"/>
      <c r="G12" s="75">
        <v>50</v>
      </c>
      <c r="H12" s="76">
        <f t="shared" si="1"/>
        <v>9500</v>
      </c>
      <c r="I12" s="179"/>
      <c r="J12" s="158"/>
      <c r="K12" s="175"/>
      <c r="M12" s="75">
        <v>6</v>
      </c>
      <c r="N12" s="72">
        <f t="shared" si="4"/>
        <v>1140</v>
      </c>
      <c r="O12" s="72">
        <f t="shared" si="2"/>
        <v>24</v>
      </c>
      <c r="P12" s="158"/>
      <c r="Q12" s="175"/>
    </row>
    <row r="13" spans="1:19" x14ac:dyDescent="0.25">
      <c r="A13" s="75">
        <v>7</v>
      </c>
      <c r="B13" s="71">
        <f t="shared" si="3"/>
        <v>1330</v>
      </c>
      <c r="C13" s="72">
        <f t="shared" si="0"/>
        <v>28</v>
      </c>
      <c r="D13" s="182"/>
      <c r="E13" s="156"/>
      <c r="G13" s="75">
        <v>51</v>
      </c>
      <c r="H13" s="76">
        <f t="shared" si="1"/>
        <v>9690</v>
      </c>
      <c r="I13" s="179"/>
      <c r="J13" s="158"/>
      <c r="K13" s="175"/>
      <c r="M13" s="75">
        <v>7</v>
      </c>
      <c r="N13" s="72">
        <f t="shared" si="4"/>
        <v>1330</v>
      </c>
      <c r="O13" s="72">
        <f t="shared" si="2"/>
        <v>28</v>
      </c>
      <c r="P13" s="158"/>
      <c r="Q13" s="175"/>
    </row>
    <row r="14" spans="1:19" x14ac:dyDescent="0.25">
      <c r="A14" s="73">
        <v>8</v>
      </c>
      <c r="B14" s="77">
        <f t="shared" si="3"/>
        <v>1520</v>
      </c>
      <c r="C14" s="78">
        <f t="shared" si="0"/>
        <v>32</v>
      </c>
      <c r="D14" s="176">
        <f>ROUND(3000*0.06,0)</f>
        <v>180</v>
      </c>
      <c r="E14" s="156"/>
      <c r="G14" s="75">
        <v>52</v>
      </c>
      <c r="H14" s="76">
        <f t="shared" si="1"/>
        <v>9880</v>
      </c>
      <c r="I14" s="179"/>
      <c r="J14" s="158"/>
      <c r="K14" s="175"/>
      <c r="M14" s="75">
        <v>8</v>
      </c>
      <c r="N14" s="72">
        <f t="shared" si="4"/>
        <v>1520</v>
      </c>
      <c r="O14" s="72">
        <f t="shared" si="2"/>
        <v>32</v>
      </c>
      <c r="P14" s="158"/>
      <c r="Q14" s="175"/>
    </row>
    <row r="15" spans="1:19" x14ac:dyDescent="0.25">
      <c r="A15" s="73">
        <v>9</v>
      </c>
      <c r="B15" s="77">
        <f t="shared" si="3"/>
        <v>1710</v>
      </c>
      <c r="C15" s="78">
        <f t="shared" si="0"/>
        <v>36</v>
      </c>
      <c r="D15" s="177"/>
      <c r="E15" s="156"/>
      <c r="G15" s="73">
        <v>53</v>
      </c>
      <c r="H15" s="74">
        <f t="shared" si="1"/>
        <v>10070</v>
      </c>
      <c r="I15" s="179"/>
      <c r="J15" s="176">
        <f>ROUND(11100*0.06,0)</f>
        <v>666</v>
      </c>
      <c r="K15" s="175"/>
      <c r="M15" s="73">
        <v>9</v>
      </c>
      <c r="N15" s="78">
        <f t="shared" si="4"/>
        <v>1710</v>
      </c>
      <c r="O15" s="78">
        <f t="shared" si="2"/>
        <v>36</v>
      </c>
      <c r="P15" s="160">
        <f>ROUND(3000*0.06,0)</f>
        <v>180</v>
      </c>
      <c r="Q15" s="175"/>
    </row>
    <row r="16" spans="1:19" x14ac:dyDescent="0.25">
      <c r="A16" s="73">
        <v>10</v>
      </c>
      <c r="B16" s="77">
        <f t="shared" si="3"/>
        <v>1900</v>
      </c>
      <c r="C16" s="78">
        <f t="shared" si="0"/>
        <v>40</v>
      </c>
      <c r="D16" s="177"/>
      <c r="E16" s="156"/>
      <c r="G16" s="73">
        <v>54</v>
      </c>
      <c r="H16" s="74">
        <f t="shared" si="1"/>
        <v>10260</v>
      </c>
      <c r="I16" s="179"/>
      <c r="J16" s="177"/>
      <c r="K16" s="175"/>
      <c r="M16" s="73">
        <v>10</v>
      </c>
      <c r="N16" s="78">
        <f t="shared" si="4"/>
        <v>1900</v>
      </c>
      <c r="O16" s="78">
        <f t="shared" si="2"/>
        <v>40</v>
      </c>
      <c r="P16" s="160"/>
      <c r="Q16" s="175"/>
    </row>
    <row r="17" spans="1:17" x14ac:dyDescent="0.25">
      <c r="A17" s="73">
        <v>11</v>
      </c>
      <c r="B17" s="77">
        <f t="shared" si="3"/>
        <v>2090</v>
      </c>
      <c r="C17" s="78">
        <f t="shared" si="0"/>
        <v>44</v>
      </c>
      <c r="D17" s="177"/>
      <c r="E17" s="156"/>
      <c r="G17" s="73">
        <v>55</v>
      </c>
      <c r="H17" s="74">
        <f t="shared" si="1"/>
        <v>10450</v>
      </c>
      <c r="I17" s="179"/>
      <c r="J17" s="177"/>
      <c r="K17" s="175"/>
      <c r="M17" s="73">
        <v>11</v>
      </c>
      <c r="N17" s="78">
        <f t="shared" si="4"/>
        <v>2090</v>
      </c>
      <c r="O17" s="78">
        <f t="shared" si="2"/>
        <v>44</v>
      </c>
      <c r="P17" s="160"/>
      <c r="Q17" s="175"/>
    </row>
    <row r="18" spans="1:17" x14ac:dyDescent="0.25">
      <c r="A18" s="73">
        <v>12</v>
      </c>
      <c r="B18" s="77">
        <f t="shared" si="3"/>
        <v>2280</v>
      </c>
      <c r="C18" s="78">
        <f t="shared" si="0"/>
        <v>48</v>
      </c>
      <c r="D18" s="177"/>
      <c r="E18" s="156"/>
      <c r="G18" s="73">
        <v>56</v>
      </c>
      <c r="H18" s="74">
        <f t="shared" si="1"/>
        <v>10640</v>
      </c>
      <c r="I18" s="179"/>
      <c r="J18" s="177"/>
      <c r="K18" s="175"/>
      <c r="M18" s="73">
        <v>12</v>
      </c>
      <c r="N18" s="78">
        <f t="shared" si="4"/>
        <v>2280</v>
      </c>
      <c r="O18" s="78">
        <f t="shared" si="2"/>
        <v>48</v>
      </c>
      <c r="P18" s="160"/>
      <c r="Q18" s="175"/>
    </row>
    <row r="19" spans="1:17" x14ac:dyDescent="0.25">
      <c r="A19" s="73">
        <v>13</v>
      </c>
      <c r="B19" s="77">
        <f t="shared" si="3"/>
        <v>2470</v>
      </c>
      <c r="C19" s="78">
        <f t="shared" si="0"/>
        <v>52</v>
      </c>
      <c r="D19" s="177"/>
      <c r="E19" s="156"/>
      <c r="G19" s="73">
        <v>57</v>
      </c>
      <c r="H19" s="74">
        <f t="shared" si="1"/>
        <v>10830</v>
      </c>
      <c r="I19" s="179"/>
      <c r="J19" s="177"/>
      <c r="K19" s="175"/>
      <c r="M19" s="73">
        <v>13</v>
      </c>
      <c r="N19" s="78">
        <f t="shared" si="4"/>
        <v>2470</v>
      </c>
      <c r="O19" s="78">
        <f t="shared" si="2"/>
        <v>52</v>
      </c>
      <c r="P19" s="160"/>
      <c r="Q19" s="175"/>
    </row>
    <row r="20" spans="1:17" x14ac:dyDescent="0.25">
      <c r="A20" s="73">
        <v>14</v>
      </c>
      <c r="B20" s="77">
        <f t="shared" si="3"/>
        <v>2660</v>
      </c>
      <c r="C20" s="78">
        <f t="shared" si="0"/>
        <v>56</v>
      </c>
      <c r="D20" s="177"/>
      <c r="E20" s="156"/>
      <c r="G20" s="73">
        <v>58</v>
      </c>
      <c r="H20" s="74">
        <f t="shared" si="1"/>
        <v>11020</v>
      </c>
      <c r="I20" s="179"/>
      <c r="J20" s="178"/>
      <c r="K20" s="175"/>
      <c r="M20" s="73">
        <v>14</v>
      </c>
      <c r="N20" s="78">
        <f t="shared" si="4"/>
        <v>2660</v>
      </c>
      <c r="O20" s="78">
        <f t="shared" si="2"/>
        <v>56</v>
      </c>
      <c r="P20" s="160"/>
      <c r="Q20" s="175"/>
    </row>
    <row r="21" spans="1:17" x14ac:dyDescent="0.25">
      <c r="A21" s="73">
        <v>15</v>
      </c>
      <c r="B21" s="77">
        <f t="shared" si="3"/>
        <v>2850</v>
      </c>
      <c r="C21" s="78">
        <f t="shared" si="0"/>
        <v>60</v>
      </c>
      <c r="D21" s="177"/>
      <c r="E21" s="156"/>
      <c r="G21" s="79"/>
      <c r="H21" s="80"/>
      <c r="I21" s="81"/>
      <c r="J21" s="81"/>
      <c r="K21" s="81"/>
      <c r="M21" s="73">
        <v>15</v>
      </c>
      <c r="N21" s="78">
        <f t="shared" si="4"/>
        <v>2850</v>
      </c>
      <c r="O21" s="78">
        <f t="shared" si="2"/>
        <v>60</v>
      </c>
      <c r="P21" s="160"/>
      <c r="Q21" s="175"/>
    </row>
    <row r="22" spans="1:17" x14ac:dyDescent="0.25">
      <c r="A22" s="75">
        <v>16</v>
      </c>
      <c r="B22" s="71">
        <f t="shared" si="3"/>
        <v>3040</v>
      </c>
      <c r="C22" s="72">
        <f t="shared" si="0"/>
        <v>64</v>
      </c>
      <c r="D22" s="181">
        <f>ROUND(4500*0.06,0)</f>
        <v>270</v>
      </c>
      <c r="E22" s="156"/>
      <c r="G22" s="79"/>
      <c r="H22" s="80"/>
      <c r="I22" s="81"/>
      <c r="J22" s="81"/>
      <c r="K22" s="81"/>
      <c r="M22" s="73">
        <v>16</v>
      </c>
      <c r="N22" s="78">
        <f t="shared" si="4"/>
        <v>3040</v>
      </c>
      <c r="O22" s="78">
        <f t="shared" si="2"/>
        <v>64</v>
      </c>
      <c r="P22" s="160"/>
      <c r="Q22" s="175"/>
    </row>
    <row r="23" spans="1:17" x14ac:dyDescent="0.25">
      <c r="A23" s="75">
        <v>17</v>
      </c>
      <c r="B23" s="72">
        <f t="shared" si="3"/>
        <v>3230</v>
      </c>
      <c r="C23" s="72">
        <f t="shared" si="0"/>
        <v>68</v>
      </c>
      <c r="D23" s="181"/>
      <c r="E23" s="156"/>
      <c r="G23" s="79"/>
      <c r="H23" s="80"/>
      <c r="I23" s="81"/>
      <c r="J23" s="81"/>
      <c r="K23" s="81"/>
      <c r="M23" s="75">
        <v>17</v>
      </c>
      <c r="N23" s="72">
        <f t="shared" si="4"/>
        <v>3230</v>
      </c>
      <c r="O23" s="72">
        <f t="shared" si="2"/>
        <v>68</v>
      </c>
      <c r="P23" s="158">
        <f>ROUND(4500*0.06,0)</f>
        <v>270</v>
      </c>
      <c r="Q23" s="175"/>
    </row>
    <row r="24" spans="1:17" x14ac:dyDescent="0.25">
      <c r="A24" s="75">
        <v>18</v>
      </c>
      <c r="B24" s="72">
        <f t="shared" si="3"/>
        <v>3420</v>
      </c>
      <c r="C24" s="72">
        <f t="shared" si="0"/>
        <v>72</v>
      </c>
      <c r="D24" s="181"/>
      <c r="E24" s="156"/>
      <c r="G24" s="79"/>
      <c r="H24" s="80"/>
      <c r="I24" s="81"/>
      <c r="J24" s="81"/>
      <c r="K24" s="81"/>
      <c r="M24" s="75">
        <v>18</v>
      </c>
      <c r="N24" s="72">
        <f t="shared" si="4"/>
        <v>3420</v>
      </c>
      <c r="O24" s="72">
        <f t="shared" si="2"/>
        <v>72</v>
      </c>
      <c r="P24" s="158"/>
      <c r="Q24" s="175"/>
    </row>
    <row r="25" spans="1:17" x14ac:dyDescent="0.25">
      <c r="A25" s="75">
        <v>19</v>
      </c>
      <c r="B25" s="72">
        <f t="shared" si="3"/>
        <v>3610</v>
      </c>
      <c r="C25" s="72">
        <f t="shared" si="0"/>
        <v>76</v>
      </c>
      <c r="D25" s="181"/>
      <c r="E25" s="156"/>
      <c r="G25" s="79"/>
      <c r="H25" s="80"/>
      <c r="I25" s="81"/>
      <c r="J25" s="81"/>
      <c r="K25" s="81"/>
      <c r="M25" s="75">
        <v>19</v>
      </c>
      <c r="N25" s="72">
        <f t="shared" si="4"/>
        <v>3610</v>
      </c>
      <c r="O25" s="72">
        <f t="shared" si="2"/>
        <v>76</v>
      </c>
      <c r="P25" s="158"/>
      <c r="Q25" s="175"/>
    </row>
    <row r="26" spans="1:17" x14ac:dyDescent="0.25">
      <c r="A26" s="75">
        <v>20</v>
      </c>
      <c r="B26" s="72">
        <f t="shared" si="3"/>
        <v>3800</v>
      </c>
      <c r="C26" s="72">
        <f t="shared" si="0"/>
        <v>80</v>
      </c>
      <c r="D26" s="181"/>
      <c r="E26" s="156"/>
      <c r="G26" s="79"/>
      <c r="H26" s="80"/>
      <c r="I26" s="81"/>
      <c r="J26" s="81"/>
      <c r="K26" s="81"/>
      <c r="M26" s="75">
        <v>20</v>
      </c>
      <c r="N26" s="72">
        <f t="shared" si="4"/>
        <v>3800</v>
      </c>
      <c r="O26" s="72">
        <f t="shared" si="2"/>
        <v>80</v>
      </c>
      <c r="P26" s="158"/>
      <c r="Q26" s="175"/>
    </row>
    <row r="27" spans="1:17" x14ac:dyDescent="0.25">
      <c r="A27" s="75">
        <v>21</v>
      </c>
      <c r="B27" s="72">
        <f t="shared" si="3"/>
        <v>3990</v>
      </c>
      <c r="C27" s="72">
        <f t="shared" si="0"/>
        <v>84</v>
      </c>
      <c r="D27" s="181"/>
      <c r="E27" s="156"/>
      <c r="G27" s="79"/>
      <c r="H27" s="80"/>
      <c r="I27" s="81"/>
      <c r="J27" s="81"/>
      <c r="K27" s="81"/>
      <c r="M27" s="75">
        <v>21</v>
      </c>
      <c r="N27" s="72">
        <f t="shared" si="4"/>
        <v>3990</v>
      </c>
      <c r="O27" s="72">
        <f t="shared" si="2"/>
        <v>84</v>
      </c>
      <c r="P27" s="158"/>
      <c r="Q27" s="175"/>
    </row>
    <row r="28" spans="1:17" x14ac:dyDescent="0.25">
      <c r="A28" s="75">
        <v>22</v>
      </c>
      <c r="B28" s="72">
        <f t="shared" si="3"/>
        <v>4180</v>
      </c>
      <c r="C28" s="72">
        <f t="shared" si="0"/>
        <v>88</v>
      </c>
      <c r="D28" s="181"/>
      <c r="E28" s="156"/>
      <c r="G28" s="79"/>
      <c r="H28" s="80"/>
      <c r="I28" s="81"/>
      <c r="J28" s="81"/>
      <c r="K28" s="81"/>
      <c r="M28" s="75">
        <v>22</v>
      </c>
      <c r="N28" s="72">
        <f t="shared" si="4"/>
        <v>4180</v>
      </c>
      <c r="O28" s="72">
        <f t="shared" si="2"/>
        <v>88</v>
      </c>
      <c r="P28" s="158"/>
      <c r="Q28" s="175"/>
    </row>
    <row r="29" spans="1:17" x14ac:dyDescent="0.25">
      <c r="A29" s="75">
        <v>23</v>
      </c>
      <c r="B29" s="72">
        <f t="shared" si="3"/>
        <v>4370</v>
      </c>
      <c r="C29" s="72">
        <f t="shared" si="0"/>
        <v>92</v>
      </c>
      <c r="D29" s="182"/>
      <c r="E29" s="156"/>
      <c r="G29" s="79"/>
      <c r="H29" s="80"/>
      <c r="I29" s="81"/>
      <c r="J29" s="81"/>
      <c r="K29" s="81"/>
      <c r="M29" s="75">
        <v>23</v>
      </c>
      <c r="N29" s="72">
        <f t="shared" si="4"/>
        <v>4370</v>
      </c>
      <c r="O29" s="72">
        <f t="shared" si="2"/>
        <v>92</v>
      </c>
      <c r="P29" s="158"/>
      <c r="Q29" s="175"/>
    </row>
    <row r="30" spans="1:17" x14ac:dyDescent="0.25">
      <c r="A30" s="73">
        <v>24</v>
      </c>
      <c r="B30" s="78">
        <f t="shared" si="3"/>
        <v>4560</v>
      </c>
      <c r="C30" s="78">
        <f t="shared" si="0"/>
        <v>96</v>
      </c>
      <c r="D30" s="176">
        <f>ROUND(6000*0.06,0)</f>
        <v>360</v>
      </c>
      <c r="E30" s="156"/>
      <c r="G30" s="79"/>
      <c r="H30" s="80"/>
      <c r="I30" s="81"/>
      <c r="J30" s="81"/>
      <c r="K30" s="81"/>
      <c r="M30" s="75">
        <v>24</v>
      </c>
      <c r="N30" s="72">
        <f t="shared" si="4"/>
        <v>4560</v>
      </c>
      <c r="O30" s="72">
        <f t="shared" si="2"/>
        <v>96</v>
      </c>
      <c r="P30" s="158"/>
      <c r="Q30" s="175"/>
    </row>
    <row r="31" spans="1:17" x14ac:dyDescent="0.25">
      <c r="A31" s="73">
        <v>25</v>
      </c>
      <c r="B31" s="78">
        <f t="shared" si="3"/>
        <v>4750</v>
      </c>
      <c r="C31" s="78">
        <f t="shared" si="0"/>
        <v>100</v>
      </c>
      <c r="D31" s="177"/>
      <c r="E31" s="156"/>
      <c r="G31" s="79"/>
      <c r="H31" s="80"/>
      <c r="I31" s="81"/>
      <c r="J31" s="81"/>
      <c r="K31" s="81"/>
      <c r="M31" s="73">
        <v>25</v>
      </c>
      <c r="N31" s="78">
        <f t="shared" si="4"/>
        <v>4750</v>
      </c>
      <c r="O31" s="78">
        <f t="shared" si="2"/>
        <v>100</v>
      </c>
      <c r="P31" s="160">
        <f>ROUND(6000*0.06,0)</f>
        <v>360</v>
      </c>
      <c r="Q31" s="175"/>
    </row>
    <row r="32" spans="1:17" x14ac:dyDescent="0.25">
      <c r="A32" s="73">
        <v>26</v>
      </c>
      <c r="B32" s="78">
        <f t="shared" si="3"/>
        <v>4940</v>
      </c>
      <c r="C32" s="78">
        <f t="shared" si="0"/>
        <v>104</v>
      </c>
      <c r="D32" s="177"/>
      <c r="E32" s="156"/>
      <c r="G32" s="79"/>
      <c r="H32" s="80"/>
      <c r="I32" s="81"/>
      <c r="J32" s="81"/>
      <c r="K32" s="81"/>
      <c r="M32" s="73">
        <v>26</v>
      </c>
      <c r="N32" s="78">
        <f t="shared" si="4"/>
        <v>4940</v>
      </c>
      <c r="O32" s="78">
        <f t="shared" si="2"/>
        <v>104</v>
      </c>
      <c r="P32" s="160"/>
      <c r="Q32" s="175"/>
    </row>
    <row r="33" spans="1:17" x14ac:dyDescent="0.25">
      <c r="A33" s="73">
        <v>27</v>
      </c>
      <c r="B33" s="78">
        <f t="shared" si="3"/>
        <v>5130</v>
      </c>
      <c r="C33" s="78">
        <f t="shared" si="0"/>
        <v>108</v>
      </c>
      <c r="D33" s="177"/>
      <c r="E33" s="156"/>
      <c r="G33" s="82"/>
      <c r="H33" s="83"/>
      <c r="I33" s="81"/>
      <c r="J33" s="81"/>
      <c r="K33" s="81"/>
      <c r="M33" s="73">
        <v>27</v>
      </c>
      <c r="N33" s="78">
        <f t="shared" si="4"/>
        <v>5130</v>
      </c>
      <c r="O33" s="78">
        <f t="shared" si="2"/>
        <v>108</v>
      </c>
      <c r="P33" s="160"/>
      <c r="Q33" s="175"/>
    </row>
    <row r="34" spans="1:17" x14ac:dyDescent="0.25">
      <c r="A34" s="73">
        <v>28</v>
      </c>
      <c r="B34" s="78">
        <f t="shared" si="3"/>
        <v>5320</v>
      </c>
      <c r="C34" s="78">
        <f t="shared" si="0"/>
        <v>112</v>
      </c>
      <c r="D34" s="177"/>
      <c r="E34" s="156"/>
      <c r="G34" s="82"/>
      <c r="H34" s="83"/>
      <c r="I34" s="81"/>
      <c r="J34" s="81"/>
      <c r="K34" s="81"/>
      <c r="M34" s="73">
        <v>28</v>
      </c>
      <c r="N34" s="78">
        <f t="shared" si="4"/>
        <v>5320</v>
      </c>
      <c r="O34" s="78">
        <f t="shared" si="2"/>
        <v>112</v>
      </c>
      <c r="P34" s="160"/>
      <c r="Q34" s="175"/>
    </row>
    <row r="35" spans="1:17" x14ac:dyDescent="0.25">
      <c r="A35" s="73">
        <v>29</v>
      </c>
      <c r="B35" s="78">
        <f t="shared" si="3"/>
        <v>5510</v>
      </c>
      <c r="C35" s="78">
        <f t="shared" si="0"/>
        <v>116</v>
      </c>
      <c r="D35" s="177"/>
      <c r="E35" s="156"/>
      <c r="G35" s="82"/>
      <c r="H35" s="83"/>
      <c r="I35" s="81"/>
      <c r="J35" s="81"/>
      <c r="K35" s="81"/>
      <c r="M35" s="73">
        <v>29</v>
      </c>
      <c r="N35" s="78">
        <f t="shared" si="4"/>
        <v>5510</v>
      </c>
      <c r="O35" s="78">
        <f t="shared" si="2"/>
        <v>116</v>
      </c>
      <c r="P35" s="160"/>
      <c r="Q35" s="175"/>
    </row>
    <row r="36" spans="1:17" x14ac:dyDescent="0.25">
      <c r="A36" s="73">
        <v>30</v>
      </c>
      <c r="B36" s="78">
        <f t="shared" si="3"/>
        <v>5700</v>
      </c>
      <c r="C36" s="78">
        <f t="shared" si="0"/>
        <v>120</v>
      </c>
      <c r="D36" s="177"/>
      <c r="E36" s="156"/>
      <c r="G36" s="82"/>
      <c r="H36" s="83"/>
      <c r="I36" s="81"/>
      <c r="J36" s="81"/>
      <c r="K36" s="81"/>
      <c r="M36" s="73">
        <v>30</v>
      </c>
      <c r="N36" s="78">
        <f t="shared" si="4"/>
        <v>5700</v>
      </c>
      <c r="O36" s="78">
        <f t="shared" si="2"/>
        <v>120</v>
      </c>
      <c r="P36" s="160"/>
      <c r="Q36" s="175"/>
    </row>
    <row r="37" spans="1:17" x14ac:dyDescent="0.25">
      <c r="A37" s="73">
        <v>31</v>
      </c>
      <c r="B37" s="78">
        <f t="shared" si="3"/>
        <v>5890</v>
      </c>
      <c r="C37" s="78">
        <f t="shared" si="0"/>
        <v>124</v>
      </c>
      <c r="D37" s="178"/>
      <c r="E37" s="156"/>
      <c r="M37" s="73">
        <v>31</v>
      </c>
      <c r="N37" s="78">
        <f t="shared" si="4"/>
        <v>5890</v>
      </c>
      <c r="O37" s="78">
        <f t="shared" si="2"/>
        <v>124</v>
      </c>
      <c r="P37" s="160"/>
      <c r="Q37" s="175"/>
    </row>
    <row r="38" spans="1:17" x14ac:dyDescent="0.25">
      <c r="A38" s="75">
        <v>32</v>
      </c>
      <c r="B38" s="72">
        <f t="shared" si="3"/>
        <v>6080</v>
      </c>
      <c r="C38" s="72">
        <f t="shared" si="0"/>
        <v>128</v>
      </c>
      <c r="D38" s="180">
        <f>ROUND(7500*0.06,0)</f>
        <v>450</v>
      </c>
      <c r="E38" s="156"/>
      <c r="M38" s="73">
        <v>32</v>
      </c>
      <c r="N38" s="78">
        <f t="shared" si="4"/>
        <v>6080</v>
      </c>
      <c r="O38" s="78">
        <f t="shared" si="2"/>
        <v>128</v>
      </c>
      <c r="P38" s="160"/>
      <c r="Q38" s="175"/>
    </row>
    <row r="39" spans="1:17" x14ac:dyDescent="0.25">
      <c r="A39" s="75">
        <v>33</v>
      </c>
      <c r="B39" s="72">
        <f t="shared" si="3"/>
        <v>6270</v>
      </c>
      <c r="C39" s="72">
        <f t="shared" si="0"/>
        <v>132</v>
      </c>
      <c r="D39" s="181"/>
      <c r="E39" s="156"/>
      <c r="M39" s="75">
        <v>33</v>
      </c>
      <c r="N39" s="72">
        <f t="shared" si="4"/>
        <v>6270</v>
      </c>
      <c r="O39" s="72">
        <f t="shared" si="2"/>
        <v>132</v>
      </c>
      <c r="P39" s="158">
        <f>ROUND(7500*0.06,0)</f>
        <v>450</v>
      </c>
      <c r="Q39" s="175"/>
    </row>
    <row r="40" spans="1:17" x14ac:dyDescent="0.25">
      <c r="A40" s="75">
        <v>34</v>
      </c>
      <c r="B40" s="72">
        <f t="shared" si="3"/>
        <v>6460</v>
      </c>
      <c r="C40" s="72">
        <f t="shared" si="0"/>
        <v>136</v>
      </c>
      <c r="D40" s="181"/>
      <c r="E40" s="156"/>
      <c r="M40" s="75">
        <v>34</v>
      </c>
      <c r="N40" s="72">
        <f t="shared" si="4"/>
        <v>6460</v>
      </c>
      <c r="O40" s="72">
        <f t="shared" si="2"/>
        <v>136</v>
      </c>
      <c r="P40" s="158"/>
      <c r="Q40" s="175"/>
    </row>
    <row r="41" spans="1:17" x14ac:dyDescent="0.25">
      <c r="A41" s="75">
        <v>35</v>
      </c>
      <c r="B41" s="72">
        <f t="shared" si="3"/>
        <v>6650</v>
      </c>
      <c r="C41" s="72">
        <f t="shared" si="0"/>
        <v>140</v>
      </c>
      <c r="D41" s="181"/>
      <c r="E41" s="156"/>
      <c r="M41" s="75">
        <v>35</v>
      </c>
      <c r="N41" s="72">
        <f t="shared" si="4"/>
        <v>6650</v>
      </c>
      <c r="O41" s="72">
        <f t="shared" si="2"/>
        <v>140</v>
      </c>
      <c r="P41" s="158"/>
      <c r="Q41" s="175"/>
    </row>
    <row r="42" spans="1:17" x14ac:dyDescent="0.25">
      <c r="A42" s="75">
        <v>36</v>
      </c>
      <c r="B42" s="72">
        <f t="shared" si="3"/>
        <v>6840</v>
      </c>
      <c r="C42" s="72">
        <f t="shared" si="0"/>
        <v>144</v>
      </c>
      <c r="D42" s="181"/>
      <c r="E42" s="156"/>
      <c r="M42" s="75">
        <v>36</v>
      </c>
      <c r="N42" s="72">
        <f t="shared" si="4"/>
        <v>6840</v>
      </c>
      <c r="O42" s="72">
        <f t="shared" si="2"/>
        <v>144</v>
      </c>
      <c r="P42" s="158"/>
      <c r="Q42" s="175"/>
    </row>
    <row r="43" spans="1:17" x14ac:dyDescent="0.25">
      <c r="A43" s="75">
        <v>37</v>
      </c>
      <c r="B43" s="72">
        <f t="shared" si="3"/>
        <v>7030</v>
      </c>
      <c r="C43" s="72">
        <f t="shared" si="0"/>
        <v>148</v>
      </c>
      <c r="D43" s="181"/>
      <c r="E43" s="156"/>
      <c r="M43" s="75">
        <v>37</v>
      </c>
      <c r="N43" s="72">
        <f t="shared" si="4"/>
        <v>7030</v>
      </c>
      <c r="O43" s="72">
        <f t="shared" si="2"/>
        <v>148</v>
      </c>
      <c r="P43" s="158"/>
      <c r="Q43" s="175"/>
    </row>
    <row r="44" spans="1:17" x14ac:dyDescent="0.25">
      <c r="A44" s="75">
        <v>38</v>
      </c>
      <c r="B44" s="72">
        <f t="shared" si="3"/>
        <v>7220</v>
      </c>
      <c r="C44" s="72">
        <f t="shared" si="0"/>
        <v>152</v>
      </c>
      <c r="D44" s="181"/>
      <c r="E44" s="156"/>
      <c r="M44" s="75">
        <v>38</v>
      </c>
      <c r="N44" s="72">
        <f t="shared" si="4"/>
        <v>7220</v>
      </c>
      <c r="O44" s="72">
        <f t="shared" si="2"/>
        <v>152</v>
      </c>
      <c r="P44" s="158"/>
      <c r="Q44" s="175"/>
    </row>
    <row r="45" spans="1:17" x14ac:dyDescent="0.25">
      <c r="A45" s="75">
        <v>39</v>
      </c>
      <c r="B45" s="72">
        <f t="shared" si="3"/>
        <v>7410</v>
      </c>
      <c r="C45" s="72">
        <f t="shared" si="0"/>
        <v>156</v>
      </c>
      <c r="D45" s="182"/>
      <c r="E45" s="156"/>
      <c r="M45" s="75">
        <v>39</v>
      </c>
      <c r="N45" s="72">
        <f t="shared" si="4"/>
        <v>7410</v>
      </c>
      <c r="O45" s="72">
        <f t="shared" si="2"/>
        <v>156</v>
      </c>
      <c r="P45" s="158"/>
      <c r="Q45" s="175"/>
    </row>
    <row r="46" spans="1:17" x14ac:dyDescent="0.25">
      <c r="A46" s="73">
        <v>40</v>
      </c>
      <c r="B46" s="78">
        <f t="shared" si="3"/>
        <v>7600</v>
      </c>
      <c r="C46" s="78">
        <f t="shared" si="0"/>
        <v>160</v>
      </c>
      <c r="D46" s="176">
        <v>522</v>
      </c>
      <c r="E46" s="156"/>
      <c r="M46" s="75">
        <v>40</v>
      </c>
      <c r="N46" s="72">
        <f t="shared" si="4"/>
        <v>7600</v>
      </c>
      <c r="O46" s="72">
        <f t="shared" si="2"/>
        <v>160</v>
      </c>
      <c r="P46" s="158"/>
      <c r="Q46" s="175"/>
    </row>
    <row r="47" spans="1:17" x14ac:dyDescent="0.25">
      <c r="A47" s="90">
        <v>41</v>
      </c>
      <c r="B47" s="77">
        <f t="shared" si="3"/>
        <v>7790</v>
      </c>
      <c r="C47" s="77">
        <f t="shared" si="0"/>
        <v>164</v>
      </c>
      <c r="D47" s="177"/>
      <c r="E47" s="156"/>
      <c r="M47" s="73">
        <v>41</v>
      </c>
      <c r="N47" s="78">
        <f t="shared" si="4"/>
        <v>7790</v>
      </c>
      <c r="O47" s="78">
        <f t="shared" si="2"/>
        <v>164</v>
      </c>
      <c r="P47" s="160">
        <v>522</v>
      </c>
      <c r="Q47" s="175"/>
    </row>
    <row r="48" spans="1:17" x14ac:dyDescent="0.25">
      <c r="A48" s="73">
        <v>42</v>
      </c>
      <c r="B48" s="77">
        <f t="shared" si="3"/>
        <v>7980</v>
      </c>
      <c r="C48" s="78">
        <f t="shared" si="0"/>
        <v>168</v>
      </c>
      <c r="D48" s="177"/>
      <c r="E48" s="156"/>
      <c r="M48" s="73">
        <v>42</v>
      </c>
      <c r="N48" s="78">
        <f t="shared" si="4"/>
        <v>7980</v>
      </c>
      <c r="O48" s="78">
        <f t="shared" si="2"/>
        <v>168</v>
      </c>
      <c r="P48" s="160"/>
      <c r="Q48" s="175"/>
    </row>
    <row r="49" spans="1:17" x14ac:dyDescent="0.25">
      <c r="A49" s="73">
        <v>43</v>
      </c>
      <c r="B49" s="77">
        <f t="shared" si="3"/>
        <v>8170</v>
      </c>
      <c r="C49" s="78">
        <f>ROUND(B49*0.0211,0)</f>
        <v>172</v>
      </c>
      <c r="D49" s="177"/>
      <c r="E49" s="156"/>
      <c r="M49" s="73">
        <v>43</v>
      </c>
      <c r="N49" s="78">
        <f t="shared" si="4"/>
        <v>8170</v>
      </c>
      <c r="O49" s="78">
        <f>ROUND(N49*0.0211,0)</f>
        <v>172</v>
      </c>
      <c r="P49" s="160"/>
      <c r="Q49" s="175"/>
    </row>
    <row r="50" spans="1:17" x14ac:dyDescent="0.25">
      <c r="A50" s="73">
        <v>44</v>
      </c>
      <c r="B50" s="77">
        <f t="shared" si="3"/>
        <v>8360</v>
      </c>
      <c r="C50" s="78">
        <f>ROUND(B50*0.0211,0)</f>
        <v>176</v>
      </c>
      <c r="D50" s="178"/>
      <c r="E50" s="157"/>
      <c r="M50" s="73">
        <v>44</v>
      </c>
      <c r="N50" s="78">
        <f t="shared" si="4"/>
        <v>8360</v>
      </c>
      <c r="O50" s="78">
        <f>ROUND(N50*0.0211,0)</f>
        <v>176</v>
      </c>
      <c r="P50" s="160"/>
      <c r="Q50" s="175"/>
    </row>
    <row r="51" spans="1:17" x14ac:dyDescent="0.25">
      <c r="M51" s="73">
        <v>45</v>
      </c>
      <c r="N51" s="78">
        <v>8235</v>
      </c>
      <c r="O51" s="78">
        <f t="shared" ref="O51:O64" si="5">ROUND(N51*0.0211,0)</f>
        <v>174</v>
      </c>
      <c r="P51" s="160"/>
      <c r="Q51" s="175"/>
    </row>
    <row r="52" spans="1:17" x14ac:dyDescent="0.25">
      <c r="M52" s="73">
        <v>46</v>
      </c>
      <c r="N52" s="78">
        <v>8418</v>
      </c>
      <c r="O52" s="78">
        <f t="shared" si="5"/>
        <v>178</v>
      </c>
      <c r="P52" s="160"/>
      <c r="Q52" s="175"/>
    </row>
    <row r="53" spans="1:17" x14ac:dyDescent="0.25">
      <c r="M53" s="73">
        <v>47</v>
      </c>
      <c r="N53" s="78">
        <v>8601</v>
      </c>
      <c r="O53" s="78">
        <f t="shared" si="5"/>
        <v>181</v>
      </c>
      <c r="P53" s="160"/>
      <c r="Q53" s="175"/>
    </row>
    <row r="54" spans="1:17" x14ac:dyDescent="0.25">
      <c r="M54" s="75">
        <v>48</v>
      </c>
      <c r="N54" s="76">
        <f t="shared" ref="N54:N64" si="6">M54*$B$7</f>
        <v>9120</v>
      </c>
      <c r="O54" s="72">
        <f t="shared" si="5"/>
        <v>192</v>
      </c>
      <c r="P54" s="158">
        <f>ROUND(9900*0.06,0)</f>
        <v>594</v>
      </c>
      <c r="Q54" s="175"/>
    </row>
    <row r="55" spans="1:17" x14ac:dyDescent="0.25">
      <c r="M55" s="75">
        <v>49</v>
      </c>
      <c r="N55" s="76">
        <f t="shared" si="6"/>
        <v>9310</v>
      </c>
      <c r="O55" s="72">
        <f t="shared" si="5"/>
        <v>196</v>
      </c>
      <c r="P55" s="158"/>
      <c r="Q55" s="175"/>
    </row>
    <row r="56" spans="1:17" x14ac:dyDescent="0.25">
      <c r="M56" s="75">
        <v>50</v>
      </c>
      <c r="N56" s="76">
        <f t="shared" si="6"/>
        <v>9500</v>
      </c>
      <c r="O56" s="72">
        <f t="shared" si="5"/>
        <v>200</v>
      </c>
      <c r="P56" s="158"/>
      <c r="Q56" s="175"/>
    </row>
    <row r="57" spans="1:17" x14ac:dyDescent="0.25">
      <c r="M57" s="75">
        <v>51</v>
      </c>
      <c r="N57" s="76">
        <f t="shared" si="6"/>
        <v>9690</v>
      </c>
      <c r="O57" s="72">
        <f t="shared" si="5"/>
        <v>204</v>
      </c>
      <c r="P57" s="158"/>
      <c r="Q57" s="175"/>
    </row>
    <row r="58" spans="1:17" x14ac:dyDescent="0.25">
      <c r="M58" s="75">
        <v>52</v>
      </c>
      <c r="N58" s="76">
        <f t="shared" si="6"/>
        <v>9880</v>
      </c>
      <c r="O58" s="72">
        <f t="shared" si="5"/>
        <v>208</v>
      </c>
      <c r="P58" s="158"/>
      <c r="Q58" s="175"/>
    </row>
    <row r="59" spans="1:17" x14ac:dyDescent="0.25">
      <c r="M59" s="75">
        <v>53</v>
      </c>
      <c r="N59" s="76">
        <f t="shared" si="6"/>
        <v>10070</v>
      </c>
      <c r="O59" s="72">
        <f t="shared" si="5"/>
        <v>212</v>
      </c>
      <c r="P59" s="158"/>
      <c r="Q59" s="175"/>
    </row>
    <row r="60" spans="1:17" x14ac:dyDescent="0.25">
      <c r="M60" s="75">
        <v>54</v>
      </c>
      <c r="N60" s="76">
        <f t="shared" si="6"/>
        <v>10260</v>
      </c>
      <c r="O60" s="72">
        <f t="shared" si="5"/>
        <v>216</v>
      </c>
      <c r="P60" s="158"/>
      <c r="Q60" s="175"/>
    </row>
    <row r="61" spans="1:17" x14ac:dyDescent="0.25">
      <c r="M61" s="73">
        <v>55</v>
      </c>
      <c r="N61" s="74">
        <f t="shared" si="6"/>
        <v>10450</v>
      </c>
      <c r="O61" s="78">
        <f t="shared" si="5"/>
        <v>220</v>
      </c>
      <c r="P61" s="160">
        <f>ROUND(11100*0.06,0)</f>
        <v>666</v>
      </c>
      <c r="Q61" s="175"/>
    </row>
    <row r="62" spans="1:17" x14ac:dyDescent="0.25">
      <c r="M62" s="73">
        <v>56</v>
      </c>
      <c r="N62" s="74">
        <f t="shared" si="6"/>
        <v>10640</v>
      </c>
      <c r="O62" s="78">
        <f t="shared" si="5"/>
        <v>225</v>
      </c>
      <c r="P62" s="160"/>
      <c r="Q62" s="175"/>
    </row>
    <row r="63" spans="1:17" x14ac:dyDescent="0.25">
      <c r="M63" s="73">
        <v>57</v>
      </c>
      <c r="N63" s="74">
        <f t="shared" si="6"/>
        <v>10830</v>
      </c>
      <c r="O63" s="78">
        <f t="shared" si="5"/>
        <v>229</v>
      </c>
      <c r="P63" s="160"/>
      <c r="Q63" s="175"/>
    </row>
    <row r="64" spans="1:17" x14ac:dyDescent="0.25">
      <c r="M64" s="73">
        <v>58</v>
      </c>
      <c r="N64" s="74">
        <f t="shared" si="6"/>
        <v>11020</v>
      </c>
      <c r="O64" s="78">
        <f t="shared" si="5"/>
        <v>233</v>
      </c>
      <c r="P64" s="160"/>
      <c r="Q64" s="175"/>
    </row>
    <row r="65" spans="1:19" x14ac:dyDescent="0.25">
      <c r="M65" s="84" t="s">
        <v>16</v>
      </c>
      <c r="N65" s="80"/>
      <c r="O65" s="106"/>
      <c r="P65" s="81"/>
      <c r="Q65" s="81"/>
    </row>
    <row r="66" spans="1:19" x14ac:dyDescent="0.25">
      <c r="M66" s="79"/>
      <c r="N66" s="80"/>
      <c r="O66" s="106"/>
      <c r="P66" s="81"/>
      <c r="Q66" s="81"/>
    </row>
    <row r="67" spans="1:19" x14ac:dyDescent="0.25">
      <c r="A67" s="32"/>
      <c r="B67" s="32"/>
      <c r="C67" s="32"/>
      <c r="D67" s="23"/>
      <c r="E67" s="23"/>
      <c r="F67" s="23"/>
      <c r="G67" s="32"/>
      <c r="H67" s="32"/>
      <c r="I67" s="32"/>
      <c r="J67" s="23"/>
      <c r="K67" s="23"/>
      <c r="L67" s="23"/>
      <c r="N67" s="85"/>
      <c r="O67" s="85"/>
      <c r="P67" s="85"/>
      <c r="Q67" s="85"/>
      <c r="R67" s="23"/>
      <c r="S67" s="23"/>
    </row>
    <row r="68" spans="1:19" x14ac:dyDescent="0.25">
      <c r="A68" s="32"/>
      <c r="B68" s="32"/>
      <c r="C68" s="32"/>
      <c r="D68" s="23"/>
      <c r="E68" s="23"/>
      <c r="F68" s="23"/>
      <c r="G68" s="32"/>
      <c r="H68" s="32"/>
      <c r="I68" s="32"/>
      <c r="J68" s="23"/>
      <c r="K68" s="23"/>
      <c r="L68" s="23"/>
      <c r="M68" s="86"/>
      <c r="N68" s="85"/>
      <c r="O68" s="85"/>
      <c r="P68" s="85"/>
      <c r="Q68" s="85"/>
      <c r="R68" s="23"/>
      <c r="S68" s="23"/>
    </row>
    <row r="69" spans="1:19" x14ac:dyDescent="0.25">
      <c r="A69" s="32"/>
      <c r="B69" s="32"/>
      <c r="C69" s="32"/>
      <c r="D69" s="23"/>
      <c r="E69" s="23"/>
      <c r="F69" s="23"/>
      <c r="G69" s="32"/>
      <c r="H69" s="32"/>
      <c r="I69" s="32"/>
      <c r="J69" s="23"/>
      <c r="K69" s="23"/>
      <c r="L69" s="23"/>
      <c r="M69" s="86"/>
      <c r="N69" s="85"/>
      <c r="O69" s="85"/>
      <c r="P69" s="85"/>
      <c r="Q69" s="85"/>
      <c r="R69" s="23"/>
      <c r="S69" s="23"/>
    </row>
    <row r="70" spans="1:19" x14ac:dyDescent="0.25">
      <c r="A70" s="32"/>
      <c r="B70" s="32"/>
      <c r="C70" s="32"/>
      <c r="D70" s="23"/>
      <c r="E70" s="23"/>
      <c r="F70" s="23"/>
      <c r="G70" s="32"/>
      <c r="H70" s="32"/>
      <c r="I70" s="32"/>
      <c r="J70" s="23"/>
      <c r="K70" s="23"/>
      <c r="L70" s="23"/>
      <c r="M70" s="85"/>
      <c r="N70" s="85"/>
      <c r="O70" s="85"/>
      <c r="P70" s="85"/>
      <c r="Q70" s="85"/>
      <c r="R70" s="23"/>
      <c r="S70" s="23"/>
    </row>
  </sheetData>
  <mergeCells count="35">
    <mergeCell ref="D46:D50"/>
    <mergeCell ref="J8:J14"/>
    <mergeCell ref="I7:I20"/>
    <mergeCell ref="K7:K20"/>
    <mergeCell ref="J15:J20"/>
    <mergeCell ref="D7:D13"/>
    <mergeCell ref="D14:D21"/>
    <mergeCell ref="D22:D29"/>
    <mergeCell ref="D30:D37"/>
    <mergeCell ref="D38:D45"/>
    <mergeCell ref="A5:A6"/>
    <mergeCell ref="B5:B6"/>
    <mergeCell ref="C5:E5"/>
    <mergeCell ref="G5:G6"/>
    <mergeCell ref="H5:H6"/>
    <mergeCell ref="A1:R1"/>
    <mergeCell ref="S1:S3"/>
    <mergeCell ref="A2:R2"/>
    <mergeCell ref="A4:E4"/>
    <mergeCell ref="G4:K4"/>
    <mergeCell ref="M4:Q4"/>
    <mergeCell ref="E7:E50"/>
    <mergeCell ref="P7:P14"/>
    <mergeCell ref="I5:K5"/>
    <mergeCell ref="P47:P53"/>
    <mergeCell ref="P61:P64"/>
    <mergeCell ref="M5:M6"/>
    <mergeCell ref="N5:N6"/>
    <mergeCell ref="O5:Q5"/>
    <mergeCell ref="Q7:Q64"/>
    <mergeCell ref="P54:P60"/>
    <mergeCell ref="P15:P22"/>
    <mergeCell ref="P23:P30"/>
    <mergeCell ref="P31:P38"/>
    <mergeCell ref="P39:P46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範例</vt:lpstr>
      <vt:lpstr>附件1-1 兼任助理薪資、保費</vt:lpstr>
      <vt:lpstr>附件1-2 工讀生薪資、保費</vt:lpstr>
    </vt:vector>
  </TitlesOfParts>
  <Company>NIU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2022-11-15T02:06:37Z</dcterms:created>
  <dcterms:modified xsi:type="dcterms:W3CDTF">2024-11-08T09:38:14Z</dcterms:modified>
</cp:coreProperties>
</file>